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anda058\Desktop\アップロード用\公式通販\"/>
    </mc:Choice>
  </mc:AlternateContent>
  <xr:revisionPtr revIDLastSave="0" documentId="13_ncr:1_{A28E2687-75F4-41CF-9B52-D5780AE4E516}" xr6:coauthVersionLast="47" xr6:coauthVersionMax="47" xr10:uidLastSave="{00000000-0000-0000-0000-000000000000}"/>
  <bookViews>
    <workbookView xWindow="-120" yWindow="-120" windowWidth="29040" windowHeight="15840" xr2:uid="{00000000-000D-0000-FFFF-FFFF00000000}"/>
  </bookViews>
  <sheets>
    <sheet name="注文シート" sheetId="2" r:id="rId1"/>
    <sheet name="商品リスト" sheetId="3" r:id="rId2"/>
  </sheets>
  <definedNames>
    <definedName name="_xlnm._FilterDatabase" localSheetId="1" hidden="1">商品リスト!$B$2:$D$104</definedName>
    <definedName name="_xlnm._FilterDatabase" localSheetId="0" hidden="1">注文シート!#REF!</definedName>
    <definedName name="_xlnm.Print_Area" localSheetId="0">注文シート!$A$1:$EF$52</definedName>
    <definedName name="祇園囃子翁霞5kg">#REF!+#REF!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R21" i="2" l="1"/>
  <c r="CM40" i="2" l="1"/>
  <c r="CM39" i="2"/>
  <c r="CM38" i="2"/>
  <c r="CM37" i="2"/>
  <c r="CM36" i="2"/>
  <c r="CM35" i="2"/>
  <c r="CM34" i="2"/>
  <c r="CM33" i="2"/>
  <c r="CM32" i="2"/>
  <c r="CM31" i="2"/>
  <c r="CM30" i="2"/>
  <c r="CM29" i="2"/>
  <c r="CM28" i="2"/>
  <c r="CM27" i="2"/>
  <c r="CM26" i="2"/>
  <c r="CM25" i="2"/>
  <c r="CM24" i="2"/>
  <c r="CM22" i="2"/>
  <c r="CM23" i="2"/>
  <c r="CM21" i="2"/>
  <c r="DK40" i="2"/>
  <c r="DB40" i="2"/>
  <c r="DD40" i="2" s="1"/>
  <c r="DA40" i="2"/>
  <c r="CS40" i="2"/>
  <c r="BR40" i="2"/>
  <c r="DK39" i="2"/>
  <c r="DB39" i="2"/>
  <c r="DC39" i="2" s="1"/>
  <c r="DA39" i="2"/>
  <c r="CS39" i="2"/>
  <c r="BR39" i="2"/>
  <c r="DK38" i="2"/>
  <c r="DB38" i="2"/>
  <c r="DD38" i="2" s="1"/>
  <c r="DA38" i="2"/>
  <c r="CS38" i="2"/>
  <c r="BR38" i="2"/>
  <c r="DK37" i="2"/>
  <c r="DB37" i="2"/>
  <c r="DD37" i="2" s="1"/>
  <c r="DA37" i="2"/>
  <c r="CS37" i="2"/>
  <c r="BR37" i="2"/>
  <c r="DK36" i="2"/>
  <c r="DB36" i="2"/>
  <c r="DD36" i="2" s="1"/>
  <c r="DA36" i="2"/>
  <c r="CS36" i="2"/>
  <c r="BR36" i="2"/>
  <c r="DK35" i="2"/>
  <c r="DB35" i="2"/>
  <c r="DD35" i="2" s="1"/>
  <c r="DA35" i="2"/>
  <c r="CS35" i="2"/>
  <c r="BR35" i="2"/>
  <c r="DK34" i="2"/>
  <c r="DB34" i="2"/>
  <c r="DC34" i="2" s="1"/>
  <c r="DA34" i="2"/>
  <c r="CS34" i="2"/>
  <c r="BR34" i="2"/>
  <c r="DK33" i="2"/>
  <c r="DB33" i="2"/>
  <c r="DC33" i="2" s="1"/>
  <c r="DA33" i="2"/>
  <c r="CS33" i="2"/>
  <c r="BR33" i="2"/>
  <c r="DK32" i="2"/>
  <c r="DB32" i="2"/>
  <c r="DD32" i="2" s="1"/>
  <c r="DA32" i="2"/>
  <c r="CS32" i="2"/>
  <c r="BR32" i="2"/>
  <c r="DK31" i="2"/>
  <c r="DB31" i="2"/>
  <c r="DD31" i="2" s="1"/>
  <c r="DA31" i="2"/>
  <c r="CS31" i="2"/>
  <c r="BR31" i="2"/>
  <c r="DK30" i="2"/>
  <c r="DB30" i="2"/>
  <c r="DD30" i="2" s="1"/>
  <c r="DA30" i="2"/>
  <c r="CS30" i="2"/>
  <c r="BR30" i="2"/>
  <c r="DK29" i="2"/>
  <c r="DB29" i="2"/>
  <c r="DD29" i="2" s="1"/>
  <c r="DA29" i="2"/>
  <c r="CS29" i="2"/>
  <c r="BR29" i="2"/>
  <c r="DK28" i="2"/>
  <c r="DB28" i="2"/>
  <c r="DD28" i="2" s="1"/>
  <c r="DA28" i="2"/>
  <c r="CS28" i="2"/>
  <c r="BR28" i="2"/>
  <c r="DK27" i="2"/>
  <c r="DB27" i="2"/>
  <c r="DD27" i="2" s="1"/>
  <c r="DA27" i="2"/>
  <c r="CS27" i="2"/>
  <c r="BR27" i="2"/>
  <c r="DK26" i="2"/>
  <c r="DB26" i="2"/>
  <c r="DC26" i="2" s="1"/>
  <c r="DA26" i="2"/>
  <c r="CS26" i="2"/>
  <c r="BR26" i="2"/>
  <c r="DK25" i="2"/>
  <c r="DB25" i="2"/>
  <c r="DC25" i="2" s="1"/>
  <c r="DA25" i="2"/>
  <c r="CS25" i="2"/>
  <c r="BR25" i="2"/>
  <c r="DK24" i="2"/>
  <c r="DB24" i="2"/>
  <c r="DD24" i="2" s="1"/>
  <c r="DA24" i="2"/>
  <c r="CS24" i="2"/>
  <c r="BR24" i="2"/>
  <c r="DK23" i="2"/>
  <c r="DB23" i="2"/>
  <c r="DD23" i="2" s="1"/>
  <c r="DA23" i="2"/>
  <c r="CS23" i="2"/>
  <c r="BR23" i="2"/>
  <c r="BR22" i="2"/>
  <c r="DK21" i="2"/>
  <c r="DB21" i="2"/>
  <c r="DD21" i="2" s="1"/>
  <c r="DA21" i="2"/>
  <c r="CS21" i="2"/>
  <c r="DK20" i="2"/>
  <c r="DB20" i="2"/>
  <c r="DC20" i="2" s="1"/>
  <c r="DA20" i="2"/>
  <c r="AU13" i="2" l="1"/>
  <c r="DD34" i="2"/>
  <c r="CZ20" i="2"/>
  <c r="DD26" i="2"/>
  <c r="DC37" i="2"/>
  <c r="DD25" i="2"/>
  <c r="DC38" i="2"/>
  <c r="DD33" i="2"/>
  <c r="DC23" i="2"/>
  <c r="DC29" i="2"/>
  <c r="DC30" i="2"/>
  <c r="DC31" i="2"/>
  <c r="DC40" i="2"/>
  <c r="DC21" i="2"/>
  <c r="DC27" i="2"/>
  <c r="DC35" i="2"/>
  <c r="DD20" i="2"/>
  <c r="DC24" i="2"/>
  <c r="DC28" i="2"/>
  <c r="DC32" i="2"/>
  <c r="DC36" i="2"/>
  <c r="DD39" i="2"/>
  <c r="AK11" i="2" l="1"/>
</calcChain>
</file>

<file path=xl/sharedStrings.xml><?xml version="1.0" encoding="utf-8"?>
<sst xmlns="http://schemas.openxmlformats.org/spreadsheetml/2006/main" count="155" uniqueCount="152">
  <si>
    <t>フリーダイヤル</t>
    <phoneticPr fontId="5"/>
  </si>
  <si>
    <t>お歳暮</t>
    <rPh sb="1" eb="3">
      <t>セイボ</t>
    </rPh>
    <phoneticPr fontId="5"/>
  </si>
  <si>
    <t>いつでも良い</t>
    <rPh sb="4" eb="5">
      <t>ヨ</t>
    </rPh>
    <phoneticPr fontId="5"/>
  </si>
  <si>
    <t>ご注文者様情報</t>
    <rPh sb="1" eb="3">
      <t>チュウモン</t>
    </rPh>
    <rPh sb="3" eb="4">
      <t>シャ</t>
    </rPh>
    <rPh sb="4" eb="5">
      <t>サマ</t>
    </rPh>
    <rPh sb="5" eb="7">
      <t>ジョウホウ</t>
    </rPh>
    <phoneticPr fontId="5"/>
  </si>
  <si>
    <t>お支払方法・配達希望日時</t>
    <rPh sb="6" eb="8">
      <t>ハイタツ</t>
    </rPh>
    <rPh sb="8" eb="11">
      <t>キボウビ</t>
    </rPh>
    <rPh sb="11" eb="12">
      <t>ジ</t>
    </rPh>
    <phoneticPr fontId="5"/>
  </si>
  <si>
    <t>ご希望に添えない場合がございます。</t>
    <rPh sb="1" eb="3">
      <t>キボウ</t>
    </rPh>
    <rPh sb="4" eb="5">
      <t>ソ</t>
    </rPh>
    <rPh sb="8" eb="10">
      <t>バアイ</t>
    </rPh>
    <phoneticPr fontId="5"/>
  </si>
  <si>
    <t>■注意事項■</t>
    <rPh sb="1" eb="3">
      <t>チュウイ</t>
    </rPh>
    <rPh sb="3" eb="5">
      <t>ジコウ</t>
    </rPh>
    <phoneticPr fontId="5"/>
  </si>
  <si>
    <t>お中元</t>
    <rPh sb="1" eb="3">
      <t>チュウゲン</t>
    </rPh>
    <phoneticPr fontId="5"/>
  </si>
  <si>
    <t>午前中</t>
    <rPh sb="0" eb="3">
      <t>ゴゼンチュウ</t>
    </rPh>
    <phoneticPr fontId="5"/>
  </si>
  <si>
    <t>お名前</t>
    <rPh sb="1" eb="3">
      <t>ナマエ</t>
    </rPh>
    <phoneticPr fontId="5"/>
  </si>
  <si>
    <t>フリガナ</t>
    <phoneticPr fontId="5"/>
  </si>
  <si>
    <r>
      <t>お支払方法</t>
    </r>
    <r>
      <rPr>
        <sz val="9"/>
        <color indexed="10"/>
        <rFont val="HGPｺﾞｼｯｸM"/>
        <family val="3"/>
        <charset val="128"/>
      </rPr>
      <t>※2</t>
    </r>
    <phoneticPr fontId="5"/>
  </si>
  <si>
    <t>14-16時</t>
    <rPh sb="5" eb="6">
      <t>ジ</t>
    </rPh>
    <phoneticPr fontId="5"/>
  </si>
  <si>
    <t>〒</t>
    <phoneticPr fontId="5"/>
  </si>
  <si>
    <r>
      <t>配達希望日</t>
    </r>
    <r>
      <rPr>
        <sz val="9"/>
        <color indexed="10"/>
        <rFont val="HGPｺﾞｼｯｸM"/>
        <family val="3"/>
        <charset val="128"/>
      </rPr>
      <t>※3</t>
    </r>
    <rPh sb="0" eb="2">
      <t>ハイタツ</t>
    </rPh>
    <rPh sb="2" eb="5">
      <t>キボウビ</t>
    </rPh>
    <phoneticPr fontId="5"/>
  </si>
  <si>
    <t>※2　お支払方法</t>
    <rPh sb="4" eb="6">
      <t>シハライ</t>
    </rPh>
    <rPh sb="6" eb="8">
      <t>ホウホウ</t>
    </rPh>
    <phoneticPr fontId="5"/>
  </si>
  <si>
    <t>16-18時</t>
    <rPh sb="5" eb="6">
      <t>ジ</t>
    </rPh>
    <phoneticPr fontId="5"/>
  </si>
  <si>
    <t>ご住所</t>
    <rPh sb="1" eb="3">
      <t>ジュウショ</t>
    </rPh>
    <phoneticPr fontId="5"/>
  </si>
  <si>
    <r>
      <t>配達希望時間　</t>
    </r>
    <r>
      <rPr>
        <sz val="9"/>
        <color indexed="10"/>
        <rFont val="HGPｺﾞｼｯｸM"/>
        <family val="3"/>
        <charset val="128"/>
      </rPr>
      <t>※4</t>
    </r>
    <rPh sb="0" eb="2">
      <t>ハイタツ</t>
    </rPh>
    <rPh sb="2" eb="4">
      <t>キボウ</t>
    </rPh>
    <rPh sb="4" eb="6">
      <t>ジカン</t>
    </rPh>
    <phoneticPr fontId="5"/>
  </si>
  <si>
    <t>18-20時</t>
    <rPh sb="5" eb="6">
      <t>ジ</t>
    </rPh>
    <phoneticPr fontId="5"/>
  </si>
  <si>
    <t>TEL</t>
    <phoneticPr fontId="5"/>
  </si>
  <si>
    <t>連絡可能時間</t>
    <phoneticPr fontId="5"/>
  </si>
  <si>
    <t>19-21時</t>
    <rPh sb="5" eb="6">
      <t>ジ</t>
    </rPh>
    <phoneticPr fontId="5"/>
  </si>
  <si>
    <t>緊急連絡先</t>
    <rPh sb="0" eb="2">
      <t>キンキュウ</t>
    </rPh>
    <rPh sb="2" eb="5">
      <t>レンラクサキ</t>
    </rPh>
    <phoneticPr fontId="5"/>
  </si>
  <si>
    <t>MAIL</t>
    <phoneticPr fontId="5"/>
  </si>
  <si>
    <t>備考</t>
    <rPh sb="0" eb="2">
      <t>ビコウ</t>
    </rPh>
    <phoneticPr fontId="5"/>
  </si>
  <si>
    <t>送料</t>
    <rPh sb="0" eb="2">
      <t>ソウリョウ</t>
    </rPh>
    <phoneticPr fontId="5"/>
  </si>
  <si>
    <r>
      <t>▲お名前が連名の場合、</t>
    </r>
    <r>
      <rPr>
        <sz val="9"/>
        <color rgb="FFFF0000"/>
        <rFont val="ＭＳ Ｐゴシック"/>
        <family val="3"/>
        <charset val="128"/>
      </rPr>
      <t>‟</t>
    </r>
    <r>
      <rPr>
        <sz val="9"/>
        <color rgb="FFFF0000"/>
        <rFont val="HGPｺﾞｼｯｸM"/>
        <family val="3"/>
        <charset val="128"/>
      </rPr>
      <t>様”を記入して下さい。【例】海野　太郎　様　　良子　様</t>
    </r>
    <rPh sb="24" eb="25">
      <t>レイ</t>
    </rPh>
    <rPh sb="26" eb="27">
      <t>umiンo</t>
    </rPh>
    <rPh sb="27" eb="28">
      <t>サカノ</t>
    </rPh>
    <rPh sb="29" eb="31">
      <t>タロウ</t>
    </rPh>
    <rPh sb="32" eb="33">
      <t>サマ</t>
    </rPh>
    <rPh sb="35" eb="37">
      <t>リョウコ</t>
    </rPh>
    <rPh sb="38" eb="39">
      <t>サマ</t>
    </rPh>
    <phoneticPr fontId="5"/>
  </si>
  <si>
    <t>桐箱【全包装】税込30円</t>
  </si>
  <si>
    <t>No</t>
    <phoneticPr fontId="5"/>
  </si>
  <si>
    <t>お届け先様のお名前</t>
    <rPh sb="1" eb="2">
      <t>トド</t>
    </rPh>
    <rPh sb="3" eb="4">
      <t>サキ</t>
    </rPh>
    <rPh sb="4" eb="5">
      <t>サマ</t>
    </rPh>
    <rPh sb="7" eb="9">
      <t>ナマエ</t>
    </rPh>
    <phoneticPr fontId="5"/>
  </si>
  <si>
    <t>郵便番号</t>
    <rPh sb="0" eb="4">
      <t>ユウビンバンゴウ</t>
    </rPh>
    <phoneticPr fontId="5"/>
  </si>
  <si>
    <t>お届け先住所
都道府県</t>
    <rPh sb="1" eb="2">
      <t>トド</t>
    </rPh>
    <rPh sb="3" eb="4">
      <t>サキ</t>
    </rPh>
    <rPh sb="4" eb="6">
      <t>ジュウショ</t>
    </rPh>
    <rPh sb="7" eb="11">
      <t>トドウフケン</t>
    </rPh>
    <phoneticPr fontId="5"/>
  </si>
  <si>
    <t>お届先住所
市町村　番地　マンション名など</t>
    <rPh sb="1" eb="2">
      <t>トドケ</t>
    </rPh>
    <rPh sb="2" eb="3">
      <t>サキ</t>
    </rPh>
    <rPh sb="3" eb="5">
      <t>ジュウショ</t>
    </rPh>
    <rPh sb="6" eb="9">
      <t>シチョウソン</t>
    </rPh>
    <rPh sb="10" eb="12">
      <t>バンチ</t>
    </rPh>
    <rPh sb="18" eb="19">
      <t>メイ</t>
    </rPh>
    <phoneticPr fontId="5"/>
  </si>
  <si>
    <t>商品コード</t>
    <rPh sb="0" eb="2">
      <t>ショウヒン</t>
    </rPh>
    <phoneticPr fontId="5"/>
  </si>
  <si>
    <t>商品名</t>
    <rPh sb="0" eb="3">
      <t>ショウヒンメイ</t>
    </rPh>
    <phoneticPr fontId="5"/>
  </si>
  <si>
    <t>沖縄</t>
    <rPh sb="0" eb="2">
      <t>オキナワ</t>
    </rPh>
    <phoneticPr fontId="5"/>
  </si>
  <si>
    <t>値返し用</t>
    <rPh sb="0" eb="1">
      <t>アタイ</t>
    </rPh>
    <rPh sb="1" eb="2">
      <t>カエ</t>
    </rPh>
    <rPh sb="3" eb="4">
      <t>ヨウ</t>
    </rPh>
    <phoneticPr fontId="5"/>
  </si>
  <si>
    <t>検索用商品名</t>
    <rPh sb="0" eb="3">
      <t>ケンサクヨウ</t>
    </rPh>
    <rPh sb="3" eb="6">
      <t>ショウヒンメイ</t>
    </rPh>
    <phoneticPr fontId="5"/>
  </si>
  <si>
    <t>風呂敷用</t>
    <rPh sb="0" eb="3">
      <t>フロシキ</t>
    </rPh>
    <rPh sb="3" eb="4">
      <t>ヨウ</t>
    </rPh>
    <phoneticPr fontId="5"/>
  </si>
  <si>
    <t>例</t>
    <rPh sb="0" eb="1">
      <t>レイ</t>
    </rPh>
    <phoneticPr fontId="5"/>
  </si>
  <si>
    <t>備考欄　（Alt+Enterで改行）</t>
    <rPh sb="0" eb="2">
      <t>ビコウ</t>
    </rPh>
    <rPh sb="2" eb="3">
      <t>ラン</t>
    </rPh>
    <rPh sb="15" eb="17">
      <t>カイギョウ</t>
    </rPh>
    <phoneticPr fontId="5"/>
  </si>
  <si>
    <t>■商品リスト■</t>
    <rPh sb="1" eb="3">
      <t>ショウヒン</t>
    </rPh>
    <phoneticPr fontId="5"/>
  </si>
  <si>
    <t>商品名</t>
    <rPh sb="0" eb="2">
      <t>ショウヒン</t>
    </rPh>
    <rPh sb="2" eb="3">
      <t>メイ</t>
    </rPh>
    <phoneticPr fontId="5"/>
  </si>
  <si>
    <t>金額（税込）</t>
    <rPh sb="0" eb="2">
      <t>キンガク</t>
    </rPh>
    <rPh sb="3" eb="5">
      <t>ゼイコミ</t>
    </rPh>
    <phoneticPr fontId="5"/>
  </si>
  <si>
    <t>■廣岡揮八郎の三田屋　おまとめ注文シート■</t>
    <rPh sb="1" eb="3">
      <t>ヒロオカ</t>
    </rPh>
    <rPh sb="3" eb="4">
      <t>キ</t>
    </rPh>
    <rPh sb="4" eb="6">
      <t>ハチロウ</t>
    </rPh>
    <rPh sb="7" eb="9">
      <t>サンダ</t>
    </rPh>
    <rPh sb="9" eb="10">
      <t>ヤ</t>
    </rPh>
    <rPh sb="15" eb="17">
      <t>チュウモン</t>
    </rPh>
    <phoneticPr fontId="5"/>
  </si>
  <si>
    <t>0120-39-8629</t>
    <phoneticPr fontId="5"/>
  </si>
  <si>
    <r>
      <t>受付時間　8:00</t>
    </r>
    <r>
      <rPr>
        <sz val="10"/>
        <rFont val="ＭＳ 明朝"/>
        <family val="1"/>
        <charset val="128"/>
      </rPr>
      <t>〜</t>
    </r>
    <r>
      <rPr>
        <sz val="10"/>
        <rFont val="HGPｺﾞｼｯｸM"/>
        <family val="3"/>
        <charset val="128"/>
      </rPr>
      <t>16:30（土日除く）</t>
    </r>
    <rPh sb="0" eb="2">
      <t>ウケツケ</t>
    </rPh>
    <rPh sb="2" eb="4">
      <t>ジカン</t>
    </rPh>
    <rPh sb="16" eb="18">
      <t>ドニチ</t>
    </rPh>
    <rPh sb="18" eb="19">
      <t>ノゾ</t>
    </rPh>
    <phoneticPr fontId="5"/>
  </si>
  <si>
    <t>※ご注文は下記アドレス宛に本ファイルを添付しメールを送付願います。</t>
    <rPh sb="2" eb="4">
      <t>チュウモン</t>
    </rPh>
    <rPh sb="5" eb="7">
      <t>カキ</t>
    </rPh>
    <rPh sb="11" eb="12">
      <t>アテ</t>
    </rPh>
    <rPh sb="13" eb="14">
      <t>ホン</t>
    </rPh>
    <rPh sb="19" eb="21">
      <t>テンプ</t>
    </rPh>
    <rPh sb="26" eb="28">
      <t>ソウフ</t>
    </rPh>
    <rPh sb="28" eb="29">
      <t>ネガ</t>
    </rPh>
    <phoneticPr fontId="5"/>
  </si>
  <si>
    <t>information@kobesandaya.co.jp</t>
    <phoneticPr fontId="5"/>
  </si>
  <si>
    <t>数量</t>
    <rPh sb="0" eb="2">
      <t>スウリョウ</t>
    </rPh>
    <phoneticPr fontId="4"/>
  </si>
  <si>
    <t>熨斗
（表書き）</t>
    <rPh sb="0" eb="2">
      <t>ノシ</t>
    </rPh>
    <rPh sb="4" eb="6">
      <t>オモテガ</t>
    </rPh>
    <phoneticPr fontId="5"/>
  </si>
  <si>
    <t>三田　太郎</t>
    <rPh sb="0" eb="2">
      <t>サンダ</t>
    </rPh>
    <rPh sb="3" eb="5">
      <t>タロウ</t>
    </rPh>
    <phoneticPr fontId="5"/>
  </si>
  <si>
    <t>651-1412</t>
    <phoneticPr fontId="5"/>
  </si>
  <si>
    <t>兵庫県</t>
    <rPh sb="0" eb="3">
      <t>ヒョウゴケン</t>
    </rPh>
    <phoneticPr fontId="5"/>
  </si>
  <si>
    <t>西宮市山口町下山口2-5-12</t>
    <rPh sb="0" eb="3">
      <t>ニシノミヤシ</t>
    </rPh>
    <rPh sb="3" eb="6">
      <t>ヤマグチチョウ</t>
    </rPh>
    <rPh sb="6" eb="9">
      <t>シモヤマグチ</t>
    </rPh>
    <phoneticPr fontId="5"/>
  </si>
  <si>
    <t>078-903-1333</t>
    <phoneticPr fontId="5"/>
  </si>
  <si>
    <t>商品金額
(税込)</t>
    <rPh sb="0" eb="2">
      <t>ショウヒン</t>
    </rPh>
    <rPh sb="2" eb="4">
      <t>キンガク</t>
    </rPh>
    <rPh sb="5" eb="9">
      <t>ゼイコミ</t>
    </rPh>
    <rPh sb="6" eb="8">
      <t>ゼイコミ</t>
    </rPh>
    <phoneticPr fontId="5"/>
  </si>
  <si>
    <t>熨斗
（名入れ）</t>
    <rPh sb="0" eb="2">
      <t>ノシ</t>
    </rPh>
    <rPh sb="4" eb="6">
      <t>ナイ</t>
    </rPh>
    <phoneticPr fontId="5"/>
  </si>
  <si>
    <t>※その他※</t>
    <rPh sb="3" eb="4">
      <t>タ</t>
    </rPh>
    <phoneticPr fontId="4"/>
  </si>
  <si>
    <t>▼数量をご入力ください。</t>
    <rPh sb="1" eb="3">
      <t>スウリョウ</t>
    </rPh>
    <rPh sb="5" eb="7">
      <t>ニュウリョク</t>
    </rPh>
    <phoneticPr fontId="4"/>
  </si>
  <si>
    <t>自動計算</t>
    <rPh sb="0" eb="2">
      <t>ジドウ</t>
    </rPh>
    <rPh sb="2" eb="4">
      <t>ケイサン</t>
    </rPh>
    <phoneticPr fontId="5"/>
  </si>
  <si>
    <t>粗品</t>
    <rPh sb="0" eb="2">
      <t>ソシナ</t>
    </rPh>
    <phoneticPr fontId="4"/>
  </si>
  <si>
    <t>無地(蝶結び)</t>
    <rPh sb="0" eb="2">
      <t>ムジ</t>
    </rPh>
    <rPh sb="3" eb="4">
      <t>チョウ</t>
    </rPh>
    <rPh sb="4" eb="5">
      <t>ムス</t>
    </rPh>
    <phoneticPr fontId="5"/>
  </si>
  <si>
    <t>内祝(結婚、結び切り)</t>
    <rPh sb="0" eb="2">
      <t>ウチイワ</t>
    </rPh>
    <rPh sb="3" eb="5">
      <t>ケッコン</t>
    </rPh>
    <rPh sb="6" eb="7">
      <t>ムス</t>
    </rPh>
    <rPh sb="8" eb="9">
      <t>キリ</t>
    </rPh>
    <phoneticPr fontId="5"/>
  </si>
  <si>
    <t>内祝(出産、蝶結び)</t>
    <rPh sb="0" eb="2">
      <t>ウチイワ</t>
    </rPh>
    <rPh sb="3" eb="5">
      <t>シュッサン</t>
    </rPh>
    <rPh sb="6" eb="7">
      <t>チョウ</t>
    </rPh>
    <rPh sb="7" eb="8">
      <t>ムス</t>
    </rPh>
    <phoneticPr fontId="5"/>
  </si>
  <si>
    <t>内祝(その他、蝶結び)</t>
    <rPh sb="0" eb="2">
      <t>ウチイワ</t>
    </rPh>
    <rPh sb="5" eb="6">
      <t>タ</t>
    </rPh>
    <rPh sb="7" eb="8">
      <t>チョウ</t>
    </rPh>
    <rPh sb="8" eb="9">
      <t>ムス</t>
    </rPh>
    <phoneticPr fontId="5"/>
  </si>
  <si>
    <t>無地(弔事、黄白結び切り)</t>
    <rPh sb="0" eb="2">
      <t>ムジ</t>
    </rPh>
    <rPh sb="3" eb="5">
      <t>チョウジ</t>
    </rPh>
    <rPh sb="6" eb="7">
      <t>キ</t>
    </rPh>
    <rPh sb="7" eb="8">
      <t>シロ</t>
    </rPh>
    <rPh sb="8" eb="9">
      <t>ムス</t>
    </rPh>
    <rPh sb="10" eb="11">
      <t>キリ</t>
    </rPh>
    <phoneticPr fontId="4"/>
  </si>
  <si>
    <t>快気内祝(結び切り)</t>
    <rPh sb="0" eb="2">
      <t>カイキ</t>
    </rPh>
    <rPh sb="2" eb="4">
      <t>ウチイワ</t>
    </rPh>
    <rPh sb="5" eb="6">
      <t>ムス</t>
    </rPh>
    <rPh sb="7" eb="8">
      <t>キリ</t>
    </rPh>
    <phoneticPr fontId="5"/>
  </si>
  <si>
    <t>御礼(蝶結び)</t>
    <rPh sb="0" eb="2">
      <t>オレイ</t>
    </rPh>
    <rPh sb="3" eb="4">
      <t>チョウ</t>
    </rPh>
    <rPh sb="4" eb="5">
      <t>ムス</t>
    </rPh>
    <phoneticPr fontId="5"/>
  </si>
  <si>
    <r>
      <t>TEL</t>
    </r>
    <r>
      <rPr>
        <sz val="9"/>
        <color rgb="FFFF0000"/>
        <rFont val="HGPｺﾞｼｯｸM"/>
        <family val="3"/>
        <charset val="128"/>
      </rPr>
      <t>※1</t>
    </r>
    <phoneticPr fontId="5"/>
  </si>
  <si>
    <t>ご注文者様がお届け先様に含まれていない場合は「銀行振込」でのお支払に変更させていただきます。</t>
    <rPh sb="1" eb="3">
      <t>チュウモン</t>
    </rPh>
    <rPh sb="3" eb="4">
      <t>シャ</t>
    </rPh>
    <rPh sb="4" eb="5">
      <t>サマ</t>
    </rPh>
    <rPh sb="7" eb="8">
      <t>トド</t>
    </rPh>
    <rPh sb="9" eb="10">
      <t>サキ</t>
    </rPh>
    <rPh sb="10" eb="11">
      <t>サマ</t>
    </rPh>
    <rPh sb="12" eb="13">
      <t>フク</t>
    </rPh>
    <rPh sb="19" eb="21">
      <t>バアイ</t>
    </rPh>
    <rPh sb="23" eb="25">
      <t>ギンコウ</t>
    </rPh>
    <rPh sb="25" eb="27">
      <t>フリコミ</t>
    </rPh>
    <rPh sb="31" eb="33">
      <t>シハライ</t>
    </rPh>
    <rPh sb="34" eb="36">
      <t>ヘンコウ</t>
    </rPh>
    <phoneticPr fontId="4"/>
  </si>
  <si>
    <t>▼商品コードをご入力ください。(商品名はコードを入れると自動入力されます。)</t>
    <rPh sb="1" eb="3">
      <t>ショウヒン</t>
    </rPh>
    <rPh sb="8" eb="10">
      <t>ニュウリョク</t>
    </rPh>
    <rPh sb="16" eb="19">
      <t>ショウヒンメイ</t>
    </rPh>
    <rPh sb="24" eb="25">
      <t>イ</t>
    </rPh>
    <rPh sb="28" eb="30">
      <t>ジドウ</t>
    </rPh>
    <rPh sb="30" eb="32">
      <t>ニュウリョク</t>
    </rPh>
    <phoneticPr fontId="5"/>
  </si>
  <si>
    <t>その他指定時
(表書き)</t>
    <rPh sb="2" eb="3">
      <t>タ</t>
    </rPh>
    <rPh sb="3" eb="5">
      <t>シテイ</t>
    </rPh>
    <rPh sb="5" eb="6">
      <t>ジ</t>
    </rPh>
    <rPh sb="8" eb="10">
      <t>オモテガ</t>
    </rPh>
    <phoneticPr fontId="4"/>
  </si>
  <si>
    <t>▼ご入用の場合は選択およびご入力をお願いします。</t>
    <rPh sb="2" eb="4">
      <t>イリヨウ</t>
    </rPh>
    <rPh sb="5" eb="7">
      <t>バアイ</t>
    </rPh>
    <rPh sb="8" eb="10">
      <t>センタク</t>
    </rPh>
    <rPh sb="14" eb="16">
      <t>ニュウリョク</t>
    </rPh>
    <rPh sb="18" eb="19">
      <t>ネガ</t>
    </rPh>
    <phoneticPr fontId="5"/>
  </si>
  <si>
    <t>当店での入金確認後の発送手続きとなりますのでご希望日に添えない場合がございます。</t>
    <rPh sb="0" eb="2">
      <t>トウテン</t>
    </rPh>
    <rPh sb="4" eb="6">
      <t>ニュウキン</t>
    </rPh>
    <rPh sb="6" eb="8">
      <t>カクニン</t>
    </rPh>
    <rPh sb="8" eb="9">
      <t>ゴ</t>
    </rPh>
    <rPh sb="10" eb="12">
      <t>ハッソウ</t>
    </rPh>
    <rPh sb="12" eb="14">
      <t>テツヅ</t>
    </rPh>
    <rPh sb="23" eb="26">
      <t>キボウビ</t>
    </rPh>
    <rPh sb="27" eb="28">
      <t>ソ</t>
    </rPh>
    <rPh sb="31" eb="33">
      <t>バアイ</t>
    </rPh>
    <phoneticPr fontId="4"/>
  </si>
  <si>
    <t>ご注文者様がお届け先様に含まれている場合のみお選びいただけます。</t>
    <rPh sb="1" eb="3">
      <t>チュウモン</t>
    </rPh>
    <rPh sb="3" eb="4">
      <t>シャ</t>
    </rPh>
    <rPh sb="4" eb="5">
      <t>サマ</t>
    </rPh>
    <rPh sb="7" eb="8">
      <t>トド</t>
    </rPh>
    <rPh sb="9" eb="10">
      <t>サキ</t>
    </rPh>
    <rPh sb="10" eb="11">
      <t>サマ</t>
    </rPh>
    <rPh sb="12" eb="13">
      <t>フク</t>
    </rPh>
    <rPh sb="18" eb="20">
      <t>バアイ</t>
    </rPh>
    <rPh sb="23" eb="24">
      <t>エラ</t>
    </rPh>
    <phoneticPr fontId="4"/>
  </si>
  <si>
    <t>銀行振込</t>
    <rPh sb="0" eb="2">
      <t>ギンコウ</t>
    </rPh>
    <rPh sb="2" eb="4">
      <t>フリコミ</t>
    </rPh>
    <phoneticPr fontId="4"/>
  </si>
  <si>
    <t>代金引換</t>
    <rPh sb="0" eb="2">
      <t>ダイキン</t>
    </rPh>
    <rPh sb="2" eb="4">
      <t>ヒキカエ</t>
    </rPh>
    <phoneticPr fontId="4"/>
  </si>
  <si>
    <t>商品合計金額（税込）</t>
    <rPh sb="0" eb="2">
      <t>ショウヒン</t>
    </rPh>
    <rPh sb="2" eb="4">
      <t>ゴウケイ</t>
    </rPh>
    <rPh sb="4" eb="6">
      <t>キンガク</t>
    </rPh>
    <rPh sb="7" eb="9">
      <t>ゼイコミ</t>
    </rPh>
    <phoneticPr fontId="5"/>
  </si>
  <si>
    <t>※送料の詳細につきましては　</t>
    <rPh sb="1" eb="3">
      <t>ソウリョウ</t>
    </rPh>
    <rPh sb="4" eb="6">
      <t>ショウサイ</t>
    </rPh>
    <phoneticPr fontId="4"/>
  </si>
  <si>
    <t>※4　配達希望時間を選択してください。　(お届け先の地域等によりご希望に添えない場合がございます。)</t>
    <rPh sb="3" eb="5">
      <t>ハイタツ</t>
    </rPh>
    <rPh sb="5" eb="7">
      <t>キボウ</t>
    </rPh>
    <rPh sb="7" eb="9">
      <t>ジカン</t>
    </rPh>
    <rPh sb="10" eb="12">
      <t>センタク</t>
    </rPh>
    <rPh sb="22" eb="23">
      <t>トド</t>
    </rPh>
    <rPh sb="24" eb="25">
      <t>サキ</t>
    </rPh>
    <rPh sb="26" eb="28">
      <t>チイキ</t>
    </rPh>
    <rPh sb="28" eb="29">
      <t>ナド</t>
    </rPh>
    <rPh sb="33" eb="35">
      <t>キボウ</t>
    </rPh>
    <rPh sb="36" eb="37">
      <t>ソ</t>
    </rPh>
    <rPh sb="40" eb="42">
      <t>バアイ</t>
    </rPh>
    <phoneticPr fontId="5"/>
  </si>
  <si>
    <t>ご注文日やお届け先の地域等によりご希望に添えない場合がございます。</t>
    <rPh sb="1" eb="4">
      <t>チュウモンビ</t>
    </rPh>
    <rPh sb="6" eb="7">
      <t>トド</t>
    </rPh>
    <rPh sb="8" eb="9">
      <t>サキ</t>
    </rPh>
    <rPh sb="10" eb="12">
      <t>チイキ</t>
    </rPh>
    <rPh sb="12" eb="13">
      <t>ナド</t>
    </rPh>
    <rPh sb="17" eb="19">
      <t>キボウ</t>
    </rPh>
    <rPh sb="20" eb="21">
      <t>ソ</t>
    </rPh>
    <rPh sb="24" eb="26">
      <t>バアイ</t>
    </rPh>
    <phoneticPr fontId="4"/>
  </si>
  <si>
    <t>お届け先毎に配達希望日が異なる場合は、備考欄に各お届け先様の配達希望日をご記入くださいませ。</t>
    <rPh sb="1" eb="2">
      <t>トド</t>
    </rPh>
    <rPh sb="3" eb="4">
      <t>サキ</t>
    </rPh>
    <rPh sb="4" eb="5">
      <t>ゴト</t>
    </rPh>
    <rPh sb="6" eb="8">
      <t>ハイタツ</t>
    </rPh>
    <rPh sb="8" eb="11">
      <t>キボウビ</t>
    </rPh>
    <rPh sb="12" eb="13">
      <t>コト</t>
    </rPh>
    <rPh sb="15" eb="17">
      <t>バアイ</t>
    </rPh>
    <rPh sb="19" eb="21">
      <t>ビコウ</t>
    </rPh>
    <rPh sb="21" eb="22">
      <t>ラン</t>
    </rPh>
    <rPh sb="23" eb="24">
      <t>カク</t>
    </rPh>
    <rPh sb="25" eb="26">
      <t>トド</t>
    </rPh>
    <rPh sb="27" eb="28">
      <t>サキ</t>
    </rPh>
    <rPh sb="28" eb="29">
      <t>サマ</t>
    </rPh>
    <rPh sb="30" eb="32">
      <t>ハイタツ</t>
    </rPh>
    <rPh sb="32" eb="35">
      <t>キボウビ</t>
    </rPh>
    <rPh sb="37" eb="39">
      <t>キニュウ</t>
    </rPh>
    <phoneticPr fontId="4"/>
  </si>
  <si>
    <t>※3　配達希望日のお日にちをご記入ください。(ご記入の無い場合はご注文受付後の最短お届け日での手配となります。)</t>
    <rPh sb="3" eb="8">
      <t>ハイタツキボウビ</t>
    </rPh>
    <rPh sb="15" eb="17">
      <t>キニュウ</t>
    </rPh>
    <rPh sb="24" eb="26">
      <t>キニュウ</t>
    </rPh>
    <rPh sb="27" eb="28">
      <t>ナ</t>
    </rPh>
    <rPh sb="29" eb="31">
      <t>バアイ</t>
    </rPh>
    <rPh sb="33" eb="35">
      <t>チュウモン</t>
    </rPh>
    <rPh sb="35" eb="37">
      <t>ウケツケ</t>
    </rPh>
    <rPh sb="37" eb="38">
      <t>アト</t>
    </rPh>
    <rPh sb="39" eb="41">
      <t>サイタン</t>
    </rPh>
    <rPh sb="42" eb="43">
      <t>トド</t>
    </rPh>
    <rPh sb="44" eb="45">
      <t>ヒ</t>
    </rPh>
    <rPh sb="47" eb="49">
      <t>テハイ</t>
    </rPh>
    <phoneticPr fontId="5"/>
  </si>
  <si>
    <t>※1　受付時間内にご連絡の取れるお電話番号をお願い致します。</t>
    <rPh sb="3" eb="5">
      <t>ウケツケ</t>
    </rPh>
    <rPh sb="5" eb="7">
      <t>ジカン</t>
    </rPh>
    <rPh sb="7" eb="8">
      <t>ナイ</t>
    </rPh>
    <rPh sb="10" eb="12">
      <t>レンラク</t>
    </rPh>
    <rPh sb="13" eb="14">
      <t>ト</t>
    </rPh>
    <rPh sb="17" eb="19">
      <t>デンワ</t>
    </rPh>
    <rPh sb="19" eb="21">
      <t>バンゴウ</t>
    </rPh>
    <rPh sb="23" eb="24">
      <t>ネガイ</t>
    </rPh>
    <rPh sb="25" eb="26">
      <t>タ</t>
    </rPh>
    <phoneticPr fontId="5"/>
  </si>
  <si>
    <r>
      <t xml:space="preserve">個別発送  </t>
    </r>
    <r>
      <rPr>
        <b/>
        <sz val="8"/>
        <color indexed="10"/>
        <rFont val="HGPｺﾞｼｯｸM"/>
        <family val="3"/>
        <charset val="128"/>
      </rPr>
      <t xml:space="preserve">  </t>
    </r>
    <r>
      <rPr>
        <sz val="9"/>
        <color indexed="10"/>
        <rFont val="HGPｺﾞｼｯｸM"/>
        <family val="3"/>
        <charset val="128"/>
      </rPr>
      <t>▲名字と名前の間に全角スペースを入れて下さい。お名前が連名の場合、上記の例のように</t>
    </r>
    <r>
      <rPr>
        <sz val="9"/>
        <color rgb="FFFF0000"/>
        <rFont val="ＭＳ 明朝"/>
        <family val="1"/>
        <charset val="128"/>
      </rPr>
      <t>‟</t>
    </r>
    <r>
      <rPr>
        <sz val="9"/>
        <color rgb="FFFF0000"/>
        <rFont val="HGPｺﾞｼｯｸM"/>
        <family val="3"/>
        <charset val="128"/>
      </rPr>
      <t>様”を記入して下さい。　▲ご住所は都道府県からの記載をお願いいたします。</t>
    </r>
    <rPh sb="0" eb="2">
      <t>コベツ</t>
    </rPh>
    <rPh sb="2" eb="4">
      <t>ハッソウ</t>
    </rPh>
    <rPh sb="17" eb="19">
      <t>ゼンカク</t>
    </rPh>
    <rPh sb="41" eb="43">
      <t>ジョウキ</t>
    </rPh>
    <phoneticPr fontId="5"/>
  </si>
  <si>
    <t>※上記金額とは別途、各お届け先様毎に送料が発生致します。また、冷蔵(or常温)商品と冷凍商品をご注文の場合は送料が2件分必要となりますので予めご了承くださいませ。</t>
    <rPh sb="1" eb="3">
      <t>ジョウキ</t>
    </rPh>
    <rPh sb="3" eb="5">
      <t>キンガク</t>
    </rPh>
    <rPh sb="7" eb="9">
      <t>ベット</t>
    </rPh>
    <rPh sb="10" eb="11">
      <t>カク</t>
    </rPh>
    <rPh sb="12" eb="13">
      <t>トド</t>
    </rPh>
    <rPh sb="14" eb="16">
      <t>サキサマ</t>
    </rPh>
    <rPh sb="16" eb="17">
      <t>ゴト</t>
    </rPh>
    <rPh sb="18" eb="20">
      <t>ソウリョウ</t>
    </rPh>
    <rPh sb="21" eb="23">
      <t>ハッセイ</t>
    </rPh>
    <rPh sb="23" eb="24">
      <t>イタ</t>
    </rPh>
    <rPh sb="31" eb="33">
      <t>レイゾウ</t>
    </rPh>
    <rPh sb="36" eb="38">
      <t>ジョウオン</t>
    </rPh>
    <rPh sb="39" eb="41">
      <t>ショウヒン</t>
    </rPh>
    <rPh sb="42" eb="44">
      <t>レイトウ</t>
    </rPh>
    <rPh sb="44" eb="46">
      <t>ショウヒン</t>
    </rPh>
    <rPh sb="48" eb="50">
      <t>チュウモン</t>
    </rPh>
    <rPh sb="51" eb="53">
      <t>バアイ</t>
    </rPh>
    <rPh sb="54" eb="56">
      <t>ソウリョウ</t>
    </rPh>
    <rPh sb="58" eb="59">
      <t>ケン</t>
    </rPh>
    <rPh sb="59" eb="60">
      <t>ブン</t>
    </rPh>
    <rPh sb="60" eb="62">
      <t>ヒツヨウ</t>
    </rPh>
    <rPh sb="69" eb="70">
      <t>アラカジ</t>
    </rPh>
    <rPh sb="72" eb="74">
      <t>リョウショウ</t>
    </rPh>
    <phoneticPr fontId="4"/>
  </si>
  <si>
    <t>当店より電話確認をさせていただいてからの発送手続きとさせていただく場合がございます。</t>
    <rPh sb="0" eb="2">
      <t>トウテン</t>
    </rPh>
    <phoneticPr fontId="4"/>
  </si>
  <si>
    <t>【代金引換】　代引手数料は弊社負担にてお送り致します。</t>
    <rPh sb="1" eb="3">
      <t>ダイキン</t>
    </rPh>
    <rPh sb="3" eb="4">
      <t>ヒ</t>
    </rPh>
    <rPh sb="4" eb="5">
      <t>カ</t>
    </rPh>
    <phoneticPr fontId="5"/>
  </si>
  <si>
    <t>https://www.kobesandaya.com/html/info.html</t>
    <phoneticPr fontId="4"/>
  </si>
  <si>
    <t>内「送料・発送について」の項目にてご確認くださいませ。</t>
    <rPh sb="0" eb="1">
      <t>ナイ</t>
    </rPh>
    <rPh sb="2" eb="4">
      <t>ソウリョウ</t>
    </rPh>
    <rPh sb="5" eb="7">
      <t>ハッソウ</t>
    </rPh>
    <rPh sb="13" eb="15">
      <t>コウモク</t>
    </rPh>
    <rPh sb="18" eb="20">
      <t>カクニン</t>
    </rPh>
    <phoneticPr fontId="4"/>
  </si>
  <si>
    <t>ご希望の商品を「商品リスト」シートからお選びいただき、商品コードを入力ください。(商品によっては在庫切れの場合がございますので予めご了承くださいませ。)</t>
    <rPh sb="1" eb="3">
      <t>キボウ</t>
    </rPh>
    <rPh sb="4" eb="6">
      <t>ショウヒン</t>
    </rPh>
    <rPh sb="8" eb="10">
      <t>ショウヒン</t>
    </rPh>
    <rPh sb="20" eb="21">
      <t>エラ</t>
    </rPh>
    <rPh sb="27" eb="29">
      <t>ショウヒン</t>
    </rPh>
    <rPh sb="33" eb="35">
      <t>ニュウリョク</t>
    </rPh>
    <rPh sb="41" eb="43">
      <t>ショウヒン</t>
    </rPh>
    <rPh sb="48" eb="50">
      <t>ザイコ</t>
    </rPh>
    <rPh sb="50" eb="51">
      <t>キ</t>
    </rPh>
    <rPh sb="53" eb="55">
      <t>バアイ</t>
    </rPh>
    <rPh sb="63" eb="64">
      <t>アラカジ</t>
    </rPh>
    <rPh sb="66" eb="68">
      <t>リョウショウ</t>
    </rPh>
    <phoneticPr fontId="5"/>
  </si>
  <si>
    <t>本データは2023年10月時点のものとなります。ご注文時期によっては商品内容、販売金額が異なる場合がございます。</t>
    <rPh sb="0" eb="1">
      <t>ホン</t>
    </rPh>
    <rPh sb="9" eb="10">
      <t>ネン</t>
    </rPh>
    <rPh sb="12" eb="13">
      <t>ガツ</t>
    </rPh>
    <rPh sb="13" eb="15">
      <t>ジテン</t>
    </rPh>
    <rPh sb="25" eb="29">
      <t>チュウモンジキ</t>
    </rPh>
    <rPh sb="34" eb="36">
      <t>ショウヒン</t>
    </rPh>
    <rPh sb="36" eb="38">
      <t>ナイヨウ</t>
    </rPh>
    <rPh sb="39" eb="43">
      <t>ハンバイキンガク</t>
    </rPh>
    <rPh sb="44" eb="45">
      <t>コト</t>
    </rPh>
    <rPh sb="47" eb="49">
      <t>バアイ</t>
    </rPh>
    <phoneticPr fontId="4"/>
  </si>
  <si>
    <r>
      <t>【銀行振込(先払)】　</t>
    </r>
    <r>
      <rPr>
        <sz val="9"/>
        <color rgb="FFFF0000"/>
        <rFont val="HGPｺﾞｼｯｸM"/>
        <family val="3"/>
        <charset val="128"/>
      </rPr>
      <t>振込手数料はお客様ご負担</t>
    </r>
    <r>
      <rPr>
        <sz val="9"/>
        <color theme="1"/>
        <rFont val="HGPｺﾞｼｯｸM"/>
        <family val="3"/>
        <charset val="128"/>
      </rPr>
      <t>となります。</t>
    </r>
    <rPh sb="1" eb="3">
      <t>ギンコウ</t>
    </rPh>
    <rPh sb="3" eb="5">
      <t>フリコミ</t>
    </rPh>
    <rPh sb="6" eb="8">
      <t>サキバラ</t>
    </rPh>
    <rPh sb="18" eb="20">
      <t>キャクサマ</t>
    </rPh>
    <rPh sb="21" eb="23">
      <t>フタン</t>
    </rPh>
    <phoneticPr fontId="5"/>
  </si>
  <si>
    <t>【冷蔵】焼豚 270g</t>
  </si>
  <si>
    <t>【常温】揮八郎流カレー 200g(自家製ベーコン使用)</t>
  </si>
  <si>
    <t>【冷蔵】生野菜ドレッシング 275ml【瓶タイプ】</t>
  </si>
  <si>
    <t>【冷蔵】生野菜ドレッシング　使い切りパック (30ml×5P)【個包装タイプ】</t>
  </si>
  <si>
    <t>【冷蔵】手燻揮八郎ハム 605g</t>
  </si>
  <si>
    <t>【冷蔵】ブロックハム 330g</t>
  </si>
  <si>
    <t>【冷蔵】スライスハム 70g</t>
  </si>
  <si>
    <t>【冷蔵】手燻揮八郎ハムスライス 80g</t>
  </si>
  <si>
    <t>【冷蔵】ブロックベーコン 270g</t>
  </si>
  <si>
    <t>【冷蔵】ベーコンスライス 100g</t>
  </si>
  <si>
    <t>【冷蔵】骨付きスモークドチキン 270g/2本入り</t>
  </si>
  <si>
    <t>【冷蔵】ささみくんせい 135g</t>
  </si>
  <si>
    <t>【冷蔵】パスチャー(ウィンナー) 144g/6本入り</t>
  </si>
  <si>
    <t>【冷蔵】揮八郎流ウィンナー 144g/6本入り</t>
  </si>
  <si>
    <t>【冷蔵】フランクフルト 150g/3本入り</t>
  </si>
  <si>
    <t>【冷蔵】ベジタブルウィンナー 130g/5本入り</t>
  </si>
  <si>
    <t>【冷蔵】万能ポンズソース 275ml</t>
  </si>
  <si>
    <t>【冷蔵】花野菜ドレッシング 275ml</t>
  </si>
  <si>
    <t>【冷凍】牛肉コロッケ (70g×5個入り)</t>
  </si>
  <si>
    <t>【冷凍】揮八郎の牛どん 150g</t>
  </si>
  <si>
    <t>【冷蔵】梅干し 250g</t>
  </si>
  <si>
    <t>【常温】りんごスナック 30g</t>
  </si>
  <si>
    <t>【冷凍】牛すじ煮込みコロッケ (70g×4個入り)</t>
  </si>
  <si>
    <t>【冷凍】グラタン(自家製ベーコン入り) 180g</t>
  </si>
  <si>
    <t>【冷凍】自家製ベーコンとトマトピューレのイタリアンパスタ 298g</t>
  </si>
  <si>
    <t>【冷凍】自家製ベーコンと北海道産生乳クリーム使用のクリームパスタ 285g</t>
  </si>
  <si>
    <t>【冷凍】ローストビーフ 130g(ポンズソース 18g付)</t>
  </si>
  <si>
    <t>【冷凍】タレ付ハンバーグ (150g×2P)</t>
  </si>
  <si>
    <t>【冷凍】焼ハンバーグ 90g (ポンズソース 18g付)</t>
  </si>
  <si>
    <t>【冷凍】味わいカレー 200g</t>
  </si>
  <si>
    <t>【冷凍】和風ミンチカツ(60g×4個入り)</t>
  </si>
  <si>
    <t>【冷凍】三種のチーズミンチカツ(50g×4個入り)</t>
  </si>
  <si>
    <t>【冷凍】三種のチーズハンバーグ (140g×2P)</t>
  </si>
  <si>
    <t>【冷凍】サイコロステーキビーフカレー 200g</t>
  </si>
  <si>
    <t>【冷蔵】揮八郎ビール 6本セット(サクラスモーク 330ml×6本入り)(KBS-6)</t>
  </si>
  <si>
    <t>【冷蔵】揮八郎ビール・ハム・ウィンナー・ドレッシング の ギフトセット(SWBT-53)</t>
  </si>
  <si>
    <t>【冷蔵】揮八郎ビール 6本セット(ブラック&amp;ピルスナー 各330ml×3本入り)(KB-6)</t>
  </si>
  <si>
    <t>【冷蔵】揮八郎ビール 6本セット(ピルスナー 330ml×6本入り)(KBP-6)</t>
  </si>
  <si>
    <t>【冷蔵】生野菜ドレッシング 1ケース(275ml×12本入り)</t>
  </si>
  <si>
    <t>【冷凍】牛肉コロッケの詰め合わせギフトセット(5個入り×4P)(SFT-イ)</t>
  </si>
  <si>
    <t>【冷凍】ローストビーフの詰め合わせギフトセット(130g×5P)(SFT-60)</t>
  </si>
  <si>
    <t>【冷凍】カレー・ハンバーグ・コロッケ・ミンチカツのギフトセット(KFK-キ)</t>
  </si>
  <si>
    <t>【冷凍】カレー・ハンバーグのギフトセット(KFK-ハ)</t>
  </si>
  <si>
    <t>【冷凍】カレー・ハンバーグ・ローストビーフ・コロッケ・パスタのギフトセット(KFK-チ)</t>
  </si>
  <si>
    <t>【冷凍】カレー・ハンバーグ・ローストビーフ・コロッケ・グラタンのギフトセット(KFK-ロ)</t>
  </si>
  <si>
    <t>【冷凍】カレー・ハンバーグ・ローストビーフ・グラタン・パスタのギフトセット(KFK-ウ)</t>
  </si>
  <si>
    <t>【冷凍】イタリアンパスタ・クリームパスタのギフトセット(KFK-40)</t>
  </si>
  <si>
    <t>【冷蔵】ハム・ドレッシングのギフトセット(KGT-58)</t>
  </si>
  <si>
    <t>【冷蔵】手燻揮八郎ハム 605gのギフトセット(KGT-68N)</t>
  </si>
  <si>
    <t>【冷蔵】ハム・ベーコン・ウィンナー・ドレッシングのギフトセット(KGT-68)</t>
  </si>
  <si>
    <t>【冷蔵】ハム・ベーコン・ドレッシングのギフトセット(KGT-78)</t>
  </si>
  <si>
    <t>【冷蔵】ハム・ベーコン・ウィンナー・ドレッシングのギフトセット(KGT-88)</t>
  </si>
  <si>
    <t>【送料無料(一部地域除く)】【冷蔵】ロースハム・ブロックハム・ドレッシングのギフトセット(KGT-100)</t>
  </si>
  <si>
    <t>【送料無料(一部地域除く)】【冷蔵】ロースハム・ハム・ウィンナー・ドレッシングのギフトセット(KGT-120)</t>
  </si>
  <si>
    <t>【送料無料(一部地域除く)】【冷蔵】ロースハム・ベーコン・フランクフルト・ドレッシングのギフトセット(KGT-1588)</t>
  </si>
  <si>
    <t>【送料無料】ステーキハウス三田屋で使えるギフトカード10,000円券</t>
  </si>
  <si>
    <t>【送料無料】ステーキハウス三田屋で使えるギフトカード5,000円券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</si>
</sst>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176" formatCode="[&lt;=999]000;[&lt;=9999]000\-00;000\-0000"/>
    <numFmt numFmtId="177" formatCode="#,##0_);[Red]\(#,##0\)"/>
    <numFmt numFmtId="178" formatCode="#,##0_ "/>
    <numFmt numFmtId="179" formatCode="yyyy&quot;年&quot;m&quot;月&quot;d&quot;日&quot;;@"/>
    <numFmt numFmtId="180" formatCode="0_);[Red]\(0\)"/>
    <numFmt numFmtId="181" formatCode="0_ "/>
    <numFmt numFmtId="182" formatCode="&quot;¥&quot;#,##0_);[Red]\(&quot;¥&quot;#,##0\)"/>
  </numFmts>
  <fonts count="58" x14ac:knownFonts="1">
    <font>
      <sz val="11"/>
      <color theme="1"/>
      <name val="游ゴシック"/>
      <family val="2"/>
      <charset val="128"/>
      <scheme val="minor"/>
    </font>
    <font>
      <u/>
      <sz val="11"/>
      <color theme="10"/>
      <name val="游ゴシック"/>
      <family val="2"/>
      <charset val="128"/>
      <scheme val="minor"/>
    </font>
    <font>
      <sz val="11"/>
      <name val="ＭＳ Ｐゴシック"/>
      <family val="3"/>
      <charset val="128"/>
    </font>
    <font>
      <sz val="20"/>
      <name val="HGPｺﾞｼｯｸM"/>
      <family val="3"/>
      <charset val="128"/>
    </font>
    <font>
      <sz val="6"/>
      <name val="游ゴシック"/>
      <family val="2"/>
      <charset val="128"/>
      <scheme val="minor"/>
    </font>
    <font>
      <sz val="6"/>
      <name val="ＭＳ Ｐゴシック"/>
      <family val="3"/>
      <charset val="128"/>
    </font>
    <font>
      <sz val="11"/>
      <name val="HGPｺﾞｼｯｸM"/>
      <family val="3"/>
      <charset val="128"/>
    </font>
    <font>
      <sz val="12"/>
      <name val="HGPｺﾞｼｯｸM"/>
      <family val="3"/>
      <charset val="128"/>
    </font>
    <font>
      <sz val="11"/>
      <color theme="1"/>
      <name val="HGPｺﾞｼｯｸM"/>
      <family val="3"/>
      <charset val="128"/>
    </font>
    <font>
      <sz val="11"/>
      <color theme="1"/>
      <name val="ＭＳ Ｐゴシック"/>
      <family val="3"/>
      <charset val="128"/>
    </font>
    <font>
      <sz val="11"/>
      <color theme="0"/>
      <name val="ＭＳ Ｐゴシック"/>
      <family val="3"/>
      <charset val="128"/>
    </font>
    <font>
      <sz val="11"/>
      <color theme="1"/>
      <name val="游ゴシック"/>
      <family val="3"/>
      <charset val="128"/>
      <scheme val="minor"/>
    </font>
    <font>
      <b/>
      <sz val="14"/>
      <name val="HGPｺﾞｼｯｸM"/>
      <family val="3"/>
      <charset val="128"/>
    </font>
    <font>
      <sz val="10"/>
      <name val="HGPｺﾞｼｯｸM"/>
      <family val="3"/>
      <charset val="128"/>
    </font>
    <font>
      <u/>
      <sz val="11"/>
      <color theme="10"/>
      <name val="ＭＳ Ｐゴシック"/>
      <family val="3"/>
      <charset val="128"/>
    </font>
    <font>
      <b/>
      <u/>
      <sz val="16"/>
      <color rgb="FFFF0000"/>
      <name val="ＭＳ Ｐゴシック"/>
      <family val="3"/>
      <charset val="128"/>
    </font>
    <font>
      <b/>
      <sz val="16"/>
      <color indexed="10"/>
      <name val="HGPｺﾞｼｯｸM"/>
      <family val="3"/>
      <charset val="128"/>
    </font>
    <font>
      <u/>
      <sz val="11"/>
      <name val="HGPｺﾞｼｯｸM"/>
      <family val="3"/>
      <charset val="128"/>
    </font>
    <font>
      <sz val="9"/>
      <color indexed="10"/>
      <name val="HGPｺﾞｼｯｸM"/>
      <family val="3"/>
      <charset val="128"/>
    </font>
    <font>
      <sz val="11"/>
      <color theme="0"/>
      <name val="游ゴシック"/>
      <family val="3"/>
      <charset val="128"/>
      <scheme val="minor"/>
    </font>
    <font>
      <b/>
      <sz val="12"/>
      <color indexed="8"/>
      <name val="HGPｺﾞｼｯｸM"/>
      <family val="3"/>
      <charset val="128"/>
    </font>
    <font>
      <b/>
      <sz val="12"/>
      <name val="HGPｺﾞｼｯｸM"/>
      <family val="3"/>
      <charset val="128"/>
    </font>
    <font>
      <b/>
      <sz val="6"/>
      <name val="HGPｺﾞｼｯｸM"/>
      <family val="3"/>
      <charset val="128"/>
    </font>
    <font>
      <sz val="9"/>
      <name val="HGPｺﾞｼｯｸM"/>
      <family val="3"/>
      <charset val="128"/>
    </font>
    <font>
      <sz val="9"/>
      <color theme="5" tint="0.79998168889431442"/>
      <name val="HGPｺﾞｼｯｸM"/>
      <family val="3"/>
      <charset val="128"/>
    </font>
    <font>
      <sz val="11"/>
      <color theme="5" tint="0.79998168889431442"/>
      <name val="HGPｺﾞｼｯｸM"/>
      <family val="3"/>
      <charset val="128"/>
    </font>
    <font>
      <sz val="8"/>
      <name val="HGPｺﾞｼｯｸM"/>
      <family val="3"/>
      <charset val="128"/>
    </font>
    <font>
      <sz val="9"/>
      <color theme="1"/>
      <name val="HGPｺﾞｼｯｸM"/>
      <family val="3"/>
      <charset val="128"/>
    </font>
    <font>
      <sz val="12"/>
      <color theme="1"/>
      <name val="HGPｺﾞｼｯｸM"/>
      <family val="3"/>
      <charset val="128"/>
    </font>
    <font>
      <sz val="8"/>
      <color rgb="FFFF0000"/>
      <name val="HGPｺﾞｼｯｸM"/>
      <family val="3"/>
      <charset val="128"/>
    </font>
    <font>
      <sz val="8"/>
      <color theme="1"/>
      <name val="HGPｺﾞｼｯｸM"/>
      <family val="3"/>
      <charset val="128"/>
    </font>
    <font>
      <sz val="9"/>
      <color theme="1"/>
      <name val="ＭＳ Ｐゴシック"/>
      <family val="3"/>
      <charset val="128"/>
    </font>
    <font>
      <sz val="9"/>
      <color theme="0"/>
      <name val="ＭＳ Ｐゴシック"/>
      <family val="3"/>
      <charset val="128"/>
    </font>
    <font>
      <sz val="11"/>
      <color rgb="FFFF0000"/>
      <name val="ＭＳ Ｐゴシック"/>
      <family val="3"/>
      <charset val="128"/>
    </font>
    <font>
      <u/>
      <sz val="9"/>
      <color theme="10"/>
      <name val="HGPｺﾞｼｯｸM"/>
      <family val="3"/>
      <charset val="128"/>
    </font>
    <font>
      <sz val="9"/>
      <color rgb="FFFF0000"/>
      <name val="HGPｺﾞｼｯｸM"/>
      <family val="3"/>
      <charset val="128"/>
    </font>
    <font>
      <sz val="11"/>
      <color rgb="FFFF0000"/>
      <name val="HGPｺﾞｼｯｸM"/>
      <family val="3"/>
      <charset val="128"/>
    </font>
    <font>
      <sz val="9"/>
      <color rgb="FFFF0000"/>
      <name val="ＭＳ Ｐゴシック"/>
      <family val="3"/>
      <charset val="128"/>
    </font>
    <font>
      <sz val="8"/>
      <color theme="0"/>
      <name val="游ゴシック Light"/>
      <family val="3"/>
      <charset val="128"/>
      <scheme val="major"/>
    </font>
    <font>
      <sz val="11"/>
      <color rgb="FF3F3F76"/>
      <name val="游ゴシック"/>
      <family val="3"/>
      <charset val="128"/>
      <scheme val="minor"/>
    </font>
    <font>
      <b/>
      <sz val="14"/>
      <color indexed="8"/>
      <name val="HGPｺﾞｼｯｸM"/>
      <family val="3"/>
      <charset val="128"/>
    </font>
    <font>
      <b/>
      <sz val="8"/>
      <color indexed="10"/>
      <name val="HGPｺﾞｼｯｸM"/>
      <family val="3"/>
      <charset val="128"/>
    </font>
    <font>
      <sz val="14"/>
      <color indexed="8"/>
      <name val="HGPｺﾞｼｯｸM"/>
      <family val="3"/>
      <charset val="128"/>
    </font>
    <font>
      <sz val="20"/>
      <color indexed="8"/>
      <name val="HGPｺﾞｼｯｸM"/>
      <family val="3"/>
      <charset val="128"/>
    </font>
    <font>
      <sz val="11"/>
      <color indexed="8"/>
      <name val="HGPｺﾞｼｯｸM"/>
      <family val="3"/>
      <charset val="128"/>
    </font>
    <font>
      <sz val="14"/>
      <color indexed="10"/>
      <name val="HGPｺﾞｼｯｸM"/>
      <family val="3"/>
      <charset val="128"/>
    </font>
    <font>
      <sz val="11"/>
      <color indexed="10"/>
      <name val="HGPｺﾞｼｯｸM"/>
      <family val="3"/>
      <charset val="128"/>
    </font>
    <font>
      <sz val="10"/>
      <color rgb="FFFF0000"/>
      <name val="HGPｺﾞｼｯｸM"/>
      <family val="3"/>
      <charset val="128"/>
    </font>
    <font>
      <sz val="11"/>
      <color rgb="FF9C6500"/>
      <name val="游ゴシック"/>
      <family val="3"/>
      <charset val="128"/>
      <scheme val="minor"/>
    </font>
    <font>
      <sz val="12.1"/>
      <color theme="0"/>
      <name val="Arial"/>
      <family val="2"/>
    </font>
    <font>
      <sz val="14"/>
      <name val="HGPｺﾞｼｯｸM"/>
      <family val="3"/>
      <charset val="128"/>
    </font>
    <font>
      <sz val="10"/>
      <name val="ＭＳ 明朝"/>
      <family val="1"/>
      <charset val="128"/>
    </font>
    <font>
      <sz val="10"/>
      <color theme="1"/>
      <name val="HGPｺﾞｼｯｸM"/>
      <family val="3"/>
      <charset val="128"/>
    </font>
    <font>
      <b/>
      <sz val="11"/>
      <name val="HGPｺﾞｼｯｸM"/>
      <family val="3"/>
      <charset val="128"/>
    </font>
    <font>
      <u/>
      <sz val="10"/>
      <color theme="10"/>
      <name val="游ゴシック"/>
      <family val="2"/>
      <charset val="128"/>
      <scheme val="minor"/>
    </font>
    <font>
      <sz val="9"/>
      <color rgb="FFFF0000"/>
      <name val="ＭＳ 明朝"/>
      <family val="1"/>
      <charset val="128"/>
    </font>
    <font>
      <b/>
      <sz val="10"/>
      <color rgb="FFFF0000"/>
      <name val="HGPｺﾞｼｯｸM"/>
      <family val="3"/>
      <charset val="128"/>
    </font>
    <font>
      <sz val="10"/>
      <color theme="1"/>
      <name val="游ゴシック"/>
      <family val="2"/>
      <charset val="128"/>
      <scheme val="minor"/>
    </font>
  </fonts>
  <fills count="15">
    <fill>
      <patternFill patternType="none"/>
    </fill>
    <fill>
      <patternFill patternType="gray125"/>
    </fill>
    <fill>
      <patternFill patternType="solid">
        <fgColor rgb="FFFFEB9C"/>
      </patternFill>
    </fill>
    <fill>
      <patternFill patternType="solid">
        <fgColor rgb="FFFFCC99"/>
      </patternFill>
    </fill>
    <fill>
      <patternFill patternType="solid">
        <fgColor rgb="FFFFFFCC"/>
      </patternFill>
    </fill>
    <fill>
      <patternFill patternType="solid">
        <fgColor theme="8" tint="0.39997558519241921"/>
        <bgColor indexed="65"/>
      </patternFill>
    </fill>
    <fill>
      <patternFill patternType="solid">
        <fgColor theme="9" tint="0.79998168889431442"/>
        <bgColor indexed="65"/>
      </patternFill>
    </fill>
    <fill>
      <patternFill patternType="solid">
        <fgColor theme="0"/>
        <bgColor indexed="64"/>
      </patternFill>
    </fill>
    <fill>
      <patternFill patternType="solid">
        <fgColor theme="0" tint="-0.14999847407452621"/>
        <bgColor indexed="64"/>
      </patternFill>
    </fill>
    <fill>
      <patternFill patternType="solid">
        <fgColor indexed="27"/>
        <bgColor indexed="64"/>
      </patternFill>
    </fill>
    <fill>
      <patternFill patternType="solid">
        <fgColor indexed="43"/>
        <bgColor indexed="64"/>
      </patternFill>
    </fill>
    <fill>
      <patternFill patternType="solid">
        <fgColor rgb="FFFFFF99"/>
        <bgColor indexed="64"/>
      </patternFill>
    </fill>
    <fill>
      <patternFill patternType="solid">
        <fgColor indexed="26"/>
        <bgColor indexed="64"/>
      </patternFill>
    </fill>
    <fill>
      <patternFill patternType="solid">
        <fgColor rgb="FFFFFFCC"/>
        <bgColor indexed="64"/>
      </patternFill>
    </fill>
    <fill>
      <patternFill patternType="solid">
        <fgColor theme="6" tint="0.79998168889431442"/>
        <bgColor indexed="64"/>
      </patternFill>
    </fill>
  </fills>
  <borders count="51">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style="thin">
        <color auto="1"/>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0">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11" fillId="6" borderId="0" applyNumberFormat="0" applyBorder="0" applyAlignment="0" applyProtection="0">
      <alignment vertical="center"/>
    </xf>
    <xf numFmtId="0" fontId="2" fillId="4" borderId="2" applyNumberFormat="0" applyFont="0" applyAlignment="0" applyProtection="0">
      <alignment vertical="center"/>
    </xf>
    <xf numFmtId="0" fontId="14" fillId="0" borderId="0" applyNumberFormat="0" applyFill="0" applyBorder="0" applyAlignment="0" applyProtection="0">
      <alignment vertical="center"/>
    </xf>
    <xf numFmtId="0" fontId="19" fillId="5" borderId="0" applyNumberFormat="0" applyBorder="0" applyAlignment="0" applyProtection="0">
      <alignment vertical="center"/>
    </xf>
    <xf numFmtId="0" fontId="39" fillId="3" borderId="1" applyNumberFormat="0" applyAlignment="0" applyProtection="0">
      <alignment vertical="center"/>
    </xf>
    <xf numFmtId="0" fontId="48" fillId="2" borderId="0" applyNumberFormat="0" applyBorder="0" applyAlignment="0" applyProtection="0">
      <alignment vertical="center"/>
    </xf>
    <xf numFmtId="38" fontId="2" fillId="0" borderId="0" applyFont="0" applyFill="0" applyBorder="0" applyAlignment="0" applyProtection="0">
      <alignment vertical="center"/>
    </xf>
  </cellStyleXfs>
  <cellXfs count="257">
    <xf numFmtId="0" fontId="0" fillId="0" borderId="0" xfId="0">
      <alignment vertical="center"/>
    </xf>
    <xf numFmtId="0" fontId="3" fillId="0" borderId="0" xfId="2" applyFont="1" applyAlignment="1">
      <alignment horizontal="center" vertical="center"/>
    </xf>
    <xf numFmtId="0" fontId="2" fillId="0" borderId="0" xfId="2">
      <alignment vertical="center"/>
    </xf>
    <xf numFmtId="0" fontId="6" fillId="0" borderId="0" xfId="2" applyFont="1">
      <alignment vertical="center"/>
    </xf>
    <xf numFmtId="0" fontId="6" fillId="0" borderId="3" xfId="2" applyFont="1" applyBorder="1">
      <alignment vertical="center"/>
    </xf>
    <xf numFmtId="0" fontId="7" fillId="0" borderId="0" xfId="2" applyFont="1">
      <alignment vertical="center"/>
    </xf>
    <xf numFmtId="0" fontId="8" fillId="0" borderId="0" xfId="2" applyFont="1">
      <alignment vertical="center"/>
    </xf>
    <xf numFmtId="0" fontId="9" fillId="0" borderId="0" xfId="2" applyFont="1">
      <alignment vertical="center"/>
    </xf>
    <xf numFmtId="0" fontId="10" fillId="0" borderId="0" xfId="2" applyFont="1">
      <alignment vertical="center"/>
    </xf>
    <xf numFmtId="0" fontId="6" fillId="7" borderId="0" xfId="2" applyFont="1" applyFill="1">
      <alignment vertical="center"/>
    </xf>
    <xf numFmtId="0" fontId="8" fillId="7" borderId="0" xfId="3" applyFont="1" applyFill="1" applyProtection="1">
      <alignment vertical="center"/>
    </xf>
    <xf numFmtId="0" fontId="13" fillId="0" borderId="0" xfId="2" applyFont="1">
      <alignment vertical="center"/>
    </xf>
    <xf numFmtId="0" fontId="8" fillId="8" borderId="0" xfId="3" applyFont="1" applyFill="1" applyProtection="1">
      <alignment vertical="center"/>
    </xf>
    <xf numFmtId="0" fontId="15" fillId="8" borderId="0" xfId="5" applyFont="1" applyFill="1" applyAlignment="1" applyProtection="1">
      <alignment horizontal="left" vertical="center"/>
      <protection locked="0"/>
    </xf>
    <xf numFmtId="0" fontId="8" fillId="8" borderId="0" xfId="3" applyFont="1" applyFill="1" applyProtection="1">
      <alignment vertical="center"/>
      <protection locked="0"/>
    </xf>
    <xf numFmtId="0" fontId="17" fillId="0" borderId="0" xfId="2" applyFont="1">
      <alignment vertical="center"/>
    </xf>
    <xf numFmtId="0" fontId="18" fillId="0" borderId="0" xfId="2" applyFont="1" applyAlignment="1">
      <alignment horizontal="left" vertical="center"/>
    </xf>
    <xf numFmtId="0" fontId="3" fillId="0" borderId="0" xfId="2" applyFont="1" applyAlignment="1">
      <alignment horizontal="right" vertical="center"/>
    </xf>
    <xf numFmtId="0" fontId="21" fillId="11" borderId="11" xfId="2" applyFont="1" applyFill="1" applyBorder="1" applyAlignment="1">
      <alignment horizontal="left" vertical="center"/>
    </xf>
    <xf numFmtId="0" fontId="21" fillId="11" borderId="12" xfId="2" applyFont="1" applyFill="1" applyBorder="1" applyAlignment="1">
      <alignment horizontal="left" vertical="center"/>
    </xf>
    <xf numFmtId="0" fontId="23" fillId="7" borderId="0" xfId="2" applyFont="1" applyFill="1">
      <alignment vertical="center"/>
    </xf>
    <xf numFmtId="0" fontId="23" fillId="0" borderId="0" xfId="2" applyFont="1">
      <alignment vertical="center"/>
    </xf>
    <xf numFmtId="0" fontId="24" fillId="0" borderId="0" xfId="2" applyFont="1">
      <alignment vertical="center"/>
    </xf>
    <xf numFmtId="0" fontId="25" fillId="0" borderId="0" xfId="2" applyFont="1">
      <alignment vertical="center"/>
    </xf>
    <xf numFmtId="0" fontId="23" fillId="12" borderId="4" xfId="4" applyFont="1" applyFill="1" applyBorder="1" applyAlignment="1" applyProtection="1">
      <alignment vertical="center"/>
    </xf>
    <xf numFmtId="0" fontId="23" fillId="12" borderId="5" xfId="4" applyFont="1" applyFill="1" applyBorder="1" applyAlignment="1" applyProtection="1">
      <alignment vertical="center"/>
    </xf>
    <xf numFmtId="0" fontId="23" fillId="12" borderId="16" xfId="4" applyFont="1" applyFill="1" applyBorder="1" applyAlignment="1" applyProtection="1">
      <alignment vertical="center"/>
    </xf>
    <xf numFmtId="0" fontId="23" fillId="12" borderId="17" xfId="4" applyFont="1" applyFill="1" applyBorder="1" applyAlignment="1" applyProtection="1">
      <alignment vertical="center"/>
    </xf>
    <xf numFmtId="0" fontId="27" fillId="0" borderId="0" xfId="2" applyFont="1">
      <alignment vertical="center"/>
    </xf>
    <xf numFmtId="0" fontId="18" fillId="0" borderId="0" xfId="2" applyFont="1">
      <alignment vertical="center"/>
    </xf>
    <xf numFmtId="0" fontId="23" fillId="12" borderId="7" xfId="4" applyFont="1" applyFill="1" applyBorder="1" applyAlignment="1" applyProtection="1">
      <alignment vertical="center"/>
    </xf>
    <xf numFmtId="0" fontId="23" fillId="12" borderId="8" xfId="4" applyFont="1" applyFill="1" applyBorder="1" applyAlignment="1" applyProtection="1">
      <alignment vertical="center"/>
    </xf>
    <xf numFmtId="0" fontId="23" fillId="12" borderId="16" xfId="2" applyFont="1" applyFill="1" applyBorder="1" applyAlignment="1">
      <alignment horizontal="left" vertical="center"/>
    </xf>
    <xf numFmtId="0" fontId="23" fillId="12" borderId="17" xfId="2" applyFont="1" applyFill="1" applyBorder="1" applyAlignment="1">
      <alignment horizontal="left" vertical="center"/>
    </xf>
    <xf numFmtId="0" fontId="23" fillId="12" borderId="18" xfId="2" applyFont="1" applyFill="1" applyBorder="1" applyAlignment="1">
      <alignment horizontal="left" vertical="center"/>
    </xf>
    <xf numFmtId="0" fontId="26" fillId="0" borderId="0" xfId="2" applyFont="1">
      <alignment vertical="center"/>
    </xf>
    <xf numFmtId="0" fontId="31" fillId="0" borderId="0" xfId="2" applyFont="1">
      <alignment vertical="center"/>
    </xf>
    <xf numFmtId="0" fontId="32" fillId="0" borderId="0" xfId="2" applyFont="1">
      <alignment vertical="center"/>
    </xf>
    <xf numFmtId="0" fontId="33" fillId="7" borderId="0" xfId="2" applyFont="1" applyFill="1">
      <alignment vertical="center"/>
    </xf>
    <xf numFmtId="0" fontId="23" fillId="12" borderId="21" xfId="2" applyFont="1" applyFill="1" applyBorder="1">
      <alignment vertical="center"/>
    </xf>
    <xf numFmtId="0" fontId="23" fillId="12" borderId="22" xfId="2" applyFont="1" applyFill="1" applyBorder="1">
      <alignment vertical="center"/>
    </xf>
    <xf numFmtId="0" fontId="23" fillId="12" borderId="23" xfId="2" applyFont="1" applyFill="1" applyBorder="1">
      <alignment vertical="center"/>
    </xf>
    <xf numFmtId="0" fontId="27" fillId="0" borderId="0" xfId="2" applyFont="1" applyAlignment="1">
      <alignment vertical="center" wrapText="1"/>
    </xf>
    <xf numFmtId="0" fontId="23" fillId="12" borderId="7" xfId="2" applyFont="1" applyFill="1" applyBorder="1">
      <alignment vertical="center"/>
    </xf>
    <xf numFmtId="0" fontId="23" fillId="12" borderId="8" xfId="2" applyFont="1" applyFill="1" applyBorder="1">
      <alignment vertical="center"/>
    </xf>
    <xf numFmtId="0" fontId="23" fillId="12" borderId="24" xfId="2" applyFont="1" applyFill="1" applyBorder="1">
      <alignment vertical="center"/>
    </xf>
    <xf numFmtId="0" fontId="36" fillId="7" borderId="0" xfId="2" applyFont="1" applyFill="1">
      <alignment vertical="center"/>
    </xf>
    <xf numFmtId="0" fontId="35" fillId="0" borderId="0" xfId="2" applyFont="1" applyAlignment="1">
      <alignment vertical="top"/>
    </xf>
    <xf numFmtId="0" fontId="7" fillId="7" borderId="0" xfId="2" applyFont="1" applyFill="1">
      <alignment vertical="center"/>
    </xf>
    <xf numFmtId="0" fontId="29" fillId="7" borderId="3" xfId="2" applyFont="1" applyFill="1" applyBorder="1">
      <alignment vertical="center"/>
    </xf>
    <xf numFmtId="0" fontId="38" fillId="0" borderId="0" xfId="2" applyFont="1">
      <alignment vertical="center"/>
    </xf>
    <xf numFmtId="0" fontId="40" fillId="10" borderId="26" xfId="7" applyFont="1" applyFill="1" applyBorder="1" applyAlignment="1" applyProtection="1">
      <alignment vertical="center"/>
    </xf>
    <xf numFmtId="0" fontId="42" fillId="10" borderId="10" xfId="7" applyFont="1" applyFill="1" applyBorder="1" applyAlignment="1" applyProtection="1">
      <alignment vertical="center"/>
    </xf>
    <xf numFmtId="0" fontId="40" fillId="10" borderId="10" xfId="7" applyFont="1" applyFill="1" applyBorder="1" applyAlignment="1" applyProtection="1">
      <alignment vertical="center"/>
    </xf>
    <xf numFmtId="0" fontId="43" fillId="10" borderId="10" xfId="7" applyFont="1" applyFill="1" applyBorder="1" applyAlignment="1" applyProtection="1">
      <alignment vertical="center"/>
    </xf>
    <xf numFmtId="0" fontId="44" fillId="10" borderId="10" xfId="7" applyFont="1" applyFill="1" applyBorder="1" applyProtection="1">
      <alignment vertical="center"/>
    </xf>
    <xf numFmtId="0" fontId="45" fillId="10" borderId="10" xfId="7" applyFont="1" applyFill="1" applyBorder="1" applyAlignment="1" applyProtection="1">
      <alignment vertical="center"/>
    </xf>
    <xf numFmtId="0" fontId="46" fillId="10" borderId="10" xfId="2" applyFont="1" applyFill="1" applyBorder="1">
      <alignment vertical="center"/>
    </xf>
    <xf numFmtId="0" fontId="46" fillId="10" borderId="10" xfId="7" applyFont="1" applyFill="1" applyBorder="1" applyProtection="1">
      <alignment vertical="center"/>
    </xf>
    <xf numFmtId="0" fontId="6" fillId="10" borderId="10" xfId="2" applyFont="1" applyFill="1" applyBorder="1">
      <alignment vertical="center"/>
    </xf>
    <xf numFmtId="0" fontId="45" fillId="0" borderId="0" xfId="7" applyFont="1" applyFill="1" applyBorder="1" applyAlignment="1" applyProtection="1">
      <alignment vertical="center"/>
    </xf>
    <xf numFmtId="0" fontId="6" fillId="12" borderId="27" xfId="2" applyFont="1" applyFill="1" applyBorder="1">
      <alignment vertical="center"/>
    </xf>
    <xf numFmtId="0" fontId="6" fillId="12" borderId="28" xfId="2" applyFont="1" applyFill="1" applyBorder="1">
      <alignment vertical="center"/>
    </xf>
    <xf numFmtId="0" fontId="23" fillId="13" borderId="32" xfId="2" applyFont="1" applyFill="1" applyBorder="1" applyAlignment="1">
      <alignment horizontal="center" vertical="center"/>
    </xf>
    <xf numFmtId="0" fontId="8" fillId="0" borderId="0" xfId="2" applyFont="1" applyAlignment="1">
      <alignment horizontal="right" vertical="center"/>
    </xf>
    <xf numFmtId="0" fontId="36" fillId="12" borderId="27" xfId="8" applyFont="1" applyFill="1" applyBorder="1" applyAlignment="1" applyProtection="1">
      <alignment vertical="center"/>
    </xf>
    <xf numFmtId="0" fontId="36" fillId="12" borderId="28" xfId="8" applyFont="1" applyFill="1" applyBorder="1" applyAlignment="1" applyProtection="1">
      <alignment vertical="center"/>
    </xf>
    <xf numFmtId="0" fontId="47" fillId="12" borderId="29" xfId="8" applyFont="1" applyFill="1" applyBorder="1" applyAlignment="1" applyProtection="1">
      <alignment vertical="center"/>
    </xf>
    <xf numFmtId="0" fontId="47" fillId="12" borderId="12" xfId="8" applyFont="1" applyFill="1" applyBorder="1" applyAlignment="1" applyProtection="1">
      <alignment vertical="center"/>
    </xf>
    <xf numFmtId="0" fontId="47" fillId="12" borderId="30" xfId="8" applyFont="1" applyFill="1" applyBorder="1" applyAlignment="1" applyProtection="1">
      <alignment vertical="center"/>
    </xf>
    <xf numFmtId="0" fontId="47" fillId="12" borderId="34" xfId="8" applyFont="1" applyFill="1" applyBorder="1" applyAlignment="1" applyProtection="1">
      <alignment horizontal="left" vertical="center"/>
    </xf>
    <xf numFmtId="0" fontId="47" fillId="12" borderId="10" xfId="8" applyFont="1" applyFill="1" applyBorder="1" applyAlignment="1" applyProtection="1">
      <alignment horizontal="left" vertical="center"/>
    </xf>
    <xf numFmtId="0" fontId="47" fillId="12" borderId="35" xfId="8" applyFont="1" applyFill="1" applyBorder="1" applyAlignment="1" applyProtection="1">
      <alignment horizontal="left" vertical="center"/>
    </xf>
    <xf numFmtId="0" fontId="47" fillId="13" borderId="31" xfId="8" applyFont="1" applyFill="1" applyBorder="1" applyAlignment="1" applyProtection="1">
      <alignment vertical="center"/>
    </xf>
    <xf numFmtId="0" fontId="47" fillId="13" borderId="31" xfId="2" applyFont="1" applyFill="1" applyBorder="1">
      <alignment vertical="center"/>
    </xf>
    <xf numFmtId="0" fontId="47" fillId="13" borderId="34" xfId="8" applyFont="1" applyFill="1" applyBorder="1" applyAlignment="1" applyProtection="1">
      <alignment vertical="center"/>
    </xf>
    <xf numFmtId="0" fontId="47" fillId="13" borderId="35" xfId="8" applyFont="1" applyFill="1" applyBorder="1" applyAlignment="1" applyProtection="1">
      <alignment vertical="center"/>
    </xf>
    <xf numFmtId="178" fontId="47" fillId="13" borderId="37" xfId="2" applyNumberFormat="1" applyFont="1" applyFill="1" applyBorder="1" applyAlignment="1">
      <alignment horizontal="center" vertical="center"/>
    </xf>
    <xf numFmtId="0" fontId="8" fillId="0" borderId="0" xfId="2" applyFont="1" applyAlignment="1">
      <alignment horizontal="left" vertical="center"/>
    </xf>
    <xf numFmtId="178" fontId="13" fillId="0" borderId="41" xfId="2" applyNumberFormat="1" applyFont="1" applyBorder="1" applyAlignment="1">
      <alignment horizontal="center" vertical="center"/>
    </xf>
    <xf numFmtId="0" fontId="8" fillId="0" borderId="41" xfId="2" applyFont="1" applyBorder="1" applyAlignment="1">
      <alignment horizontal="left" vertical="center"/>
    </xf>
    <xf numFmtId="0" fontId="9" fillId="0" borderId="41" xfId="2" applyFont="1" applyBorder="1">
      <alignment vertical="center"/>
    </xf>
    <xf numFmtId="177" fontId="9" fillId="0" borderId="41" xfId="2" applyNumberFormat="1" applyFont="1" applyBorder="1">
      <alignment vertical="center"/>
    </xf>
    <xf numFmtId="0" fontId="10" fillId="0" borderId="41" xfId="2" applyFont="1" applyBorder="1">
      <alignment vertical="center"/>
    </xf>
    <xf numFmtId="0" fontId="49" fillId="0" borderId="41" xfId="2" applyFont="1" applyBorder="1">
      <alignment vertical="center"/>
    </xf>
    <xf numFmtId="0" fontId="33" fillId="0" borderId="0" xfId="2" applyFont="1">
      <alignment vertical="center"/>
    </xf>
    <xf numFmtId="0" fontId="23" fillId="13" borderId="31" xfId="2" applyFont="1" applyFill="1" applyBorder="1" applyAlignment="1">
      <alignment horizontal="center" vertical="center"/>
    </xf>
    <xf numFmtId="0" fontId="13" fillId="0" borderId="41" xfId="8" applyFont="1" applyFill="1" applyBorder="1" applyAlignment="1" applyProtection="1">
      <alignment horizontal="center" vertical="center"/>
      <protection locked="0"/>
    </xf>
    <xf numFmtId="0" fontId="35" fillId="13" borderId="41" xfId="8" applyFont="1" applyFill="1" applyBorder="1" applyAlignment="1" applyProtection="1">
      <alignment horizontal="center" vertical="center"/>
    </xf>
    <xf numFmtId="0" fontId="47" fillId="13" borderId="31" xfId="2" applyFont="1" applyFill="1" applyBorder="1" applyAlignment="1">
      <alignment horizontal="center" vertical="center" wrapText="1"/>
    </xf>
    <xf numFmtId="0" fontId="6" fillId="7" borderId="22" xfId="2" applyFont="1" applyFill="1" applyBorder="1">
      <alignment vertical="center"/>
    </xf>
    <xf numFmtId="0" fontId="23" fillId="7" borderId="22" xfId="2" applyFont="1" applyFill="1" applyBorder="1">
      <alignment vertical="center"/>
    </xf>
    <xf numFmtId="0" fontId="8" fillId="7" borderId="0" xfId="2" applyFont="1" applyFill="1">
      <alignment vertical="center"/>
    </xf>
    <xf numFmtId="0" fontId="28" fillId="7" borderId="0" xfId="2" applyFont="1" applyFill="1">
      <alignment vertical="center"/>
    </xf>
    <xf numFmtId="0" fontId="8" fillId="7" borderId="48" xfId="2" applyFont="1" applyFill="1" applyBorder="1">
      <alignment vertical="center"/>
    </xf>
    <xf numFmtId="0" fontId="27" fillId="7" borderId="0" xfId="2" applyFont="1" applyFill="1">
      <alignment vertical="center"/>
    </xf>
    <xf numFmtId="0" fontId="27" fillId="7" borderId="48" xfId="2" applyFont="1" applyFill="1" applyBorder="1">
      <alignment vertical="center"/>
    </xf>
    <xf numFmtId="0" fontId="30" fillId="7" borderId="0" xfId="2" applyFont="1" applyFill="1">
      <alignment vertical="center"/>
    </xf>
    <xf numFmtId="0" fontId="27" fillId="7" borderId="0" xfId="2" applyFont="1" applyFill="1" applyAlignment="1">
      <alignment vertical="center" wrapText="1"/>
    </xf>
    <xf numFmtId="0" fontId="35" fillId="7" borderId="0" xfId="2" applyFont="1" applyFill="1">
      <alignment vertical="center"/>
    </xf>
    <xf numFmtId="0" fontId="29" fillId="7" borderId="0" xfId="2" applyFont="1" applyFill="1">
      <alignment vertical="center"/>
    </xf>
    <xf numFmtId="0" fontId="6" fillId="7" borderId="48" xfId="2" applyFont="1" applyFill="1" applyBorder="1">
      <alignment vertical="center"/>
    </xf>
    <xf numFmtId="0" fontId="8" fillId="7" borderId="50" xfId="2" applyFont="1" applyFill="1" applyBorder="1">
      <alignment vertical="center"/>
    </xf>
    <xf numFmtId="0" fontId="27" fillId="7" borderId="50" xfId="2" applyFont="1" applyFill="1" applyBorder="1">
      <alignment vertical="center"/>
    </xf>
    <xf numFmtId="0" fontId="27" fillId="7" borderId="40" xfId="2" applyFont="1" applyFill="1" applyBorder="1">
      <alignment vertical="center"/>
    </xf>
    <xf numFmtId="0" fontId="13" fillId="7" borderId="0" xfId="2" applyFont="1" applyFill="1">
      <alignment vertical="center"/>
    </xf>
    <xf numFmtId="0" fontId="36" fillId="7" borderId="46" xfId="2" applyFont="1" applyFill="1" applyBorder="1">
      <alignment vertical="center"/>
    </xf>
    <xf numFmtId="0" fontId="6" fillId="7" borderId="23" xfId="2" applyFont="1" applyFill="1" applyBorder="1">
      <alignment vertical="center"/>
    </xf>
    <xf numFmtId="0" fontId="23" fillId="7" borderId="48" xfId="2" applyFont="1" applyFill="1" applyBorder="1">
      <alignment vertical="center"/>
    </xf>
    <xf numFmtId="0" fontId="52" fillId="7" borderId="47" xfId="2" applyFont="1" applyFill="1" applyBorder="1">
      <alignment vertical="center"/>
    </xf>
    <xf numFmtId="0" fontId="13" fillId="7" borderId="47" xfId="2" applyFont="1" applyFill="1" applyBorder="1">
      <alignment vertical="center"/>
    </xf>
    <xf numFmtId="0" fontId="13" fillId="7" borderId="49" xfId="2" applyFont="1" applyFill="1" applyBorder="1">
      <alignment vertical="center"/>
    </xf>
    <xf numFmtId="0" fontId="23" fillId="0" borderId="0" xfId="2" applyFont="1" applyAlignment="1" applyProtection="1">
      <alignment horizontal="left" vertical="center"/>
      <protection locked="0"/>
    </xf>
    <xf numFmtId="0" fontId="35" fillId="7" borderId="0" xfId="2" applyFont="1" applyFill="1" applyAlignment="1">
      <alignment vertical="top"/>
    </xf>
    <xf numFmtId="0" fontId="54" fillId="7" borderId="0" xfId="1" applyFont="1" applyFill="1" applyBorder="1" applyAlignment="1">
      <alignment vertical="center"/>
    </xf>
    <xf numFmtId="0" fontId="29" fillId="7" borderId="10" xfId="2" applyFont="1" applyFill="1" applyBorder="1" applyAlignment="1">
      <alignment horizontal="left" vertical="center"/>
    </xf>
    <xf numFmtId="0" fontId="56" fillId="7" borderId="0" xfId="2" applyFont="1" applyFill="1">
      <alignment vertical="center"/>
    </xf>
    <xf numFmtId="0" fontId="27" fillId="7" borderId="22" xfId="2" applyFont="1" applyFill="1" applyBorder="1">
      <alignment vertical="center"/>
    </xf>
    <xf numFmtId="0" fontId="6" fillId="7" borderId="50" xfId="2" applyFont="1" applyFill="1" applyBorder="1">
      <alignment vertical="center"/>
    </xf>
    <xf numFmtId="0" fontId="23" fillId="7" borderId="50" xfId="2" applyFont="1" applyFill="1" applyBorder="1">
      <alignment vertical="center"/>
    </xf>
    <xf numFmtId="0" fontId="1" fillId="7" borderId="0" xfId="1" applyFill="1" applyBorder="1" applyAlignment="1">
      <alignment vertical="center"/>
    </xf>
    <xf numFmtId="0" fontId="57" fillId="0" borderId="0" xfId="0" applyFont="1">
      <alignment vertical="center"/>
    </xf>
    <xf numFmtId="177" fontId="9" fillId="0" borderId="0" xfId="2" applyNumberFormat="1" applyFont="1">
      <alignment vertical="center"/>
    </xf>
    <xf numFmtId="0" fontId="2" fillId="7" borderId="0" xfId="2" applyFill="1">
      <alignment vertical="center"/>
    </xf>
    <xf numFmtId="0" fontId="50" fillId="7" borderId="0" xfId="2" applyFont="1" applyFill="1">
      <alignment vertical="center"/>
    </xf>
    <xf numFmtId="0" fontId="50" fillId="14" borderId="45" xfId="2" applyFont="1" applyFill="1" applyBorder="1">
      <alignment vertical="center"/>
    </xf>
    <xf numFmtId="0" fontId="50" fillId="14" borderId="36" xfId="2" applyFont="1" applyFill="1" applyBorder="1">
      <alignment vertical="center"/>
    </xf>
    <xf numFmtId="0" fontId="50" fillId="0" borderId="41" xfId="2" applyFont="1" applyBorder="1">
      <alignment vertical="center"/>
    </xf>
    <xf numFmtId="180" fontId="50" fillId="0" borderId="41" xfId="2" applyNumberFormat="1" applyFont="1" applyBorder="1" applyAlignment="1">
      <alignment horizontal="right" vertical="center"/>
    </xf>
    <xf numFmtId="0" fontId="50" fillId="0" borderId="41" xfId="2" applyFont="1" applyBorder="1" applyAlignment="1">
      <alignment vertical="center" wrapText="1"/>
    </xf>
    <xf numFmtId="0" fontId="50" fillId="0" borderId="0" xfId="2" applyFont="1">
      <alignment vertical="center"/>
    </xf>
    <xf numFmtId="0" fontId="50" fillId="0" borderId="41" xfId="2" applyFont="1" applyBorder="1" applyAlignment="1" applyProtection="1">
      <alignment horizontal="right" vertical="center"/>
      <protection locked="0"/>
    </xf>
    <xf numFmtId="0" fontId="50" fillId="0" borderId="41" xfId="2" applyFont="1" applyBorder="1" applyProtection="1">
      <alignment vertical="center"/>
      <protection locked="0"/>
    </xf>
    <xf numFmtId="0" fontId="3" fillId="0" borderId="0" xfId="2" applyFont="1" applyAlignment="1">
      <alignment horizontal="center" vertical="center"/>
    </xf>
    <xf numFmtId="0" fontId="52" fillId="8" borderId="0" xfId="3" applyFont="1" applyFill="1" applyAlignment="1" applyProtection="1">
      <alignment horizontal="center" vertical="center"/>
    </xf>
    <xf numFmtId="0" fontId="12" fillId="9" borderId="4" xfId="4" applyFont="1" applyFill="1" applyBorder="1" applyAlignment="1" applyProtection="1">
      <alignment horizontal="center" vertical="center"/>
    </xf>
    <xf numFmtId="0" fontId="12" fillId="9" borderId="5" xfId="4" applyFont="1" applyFill="1" applyBorder="1" applyAlignment="1" applyProtection="1">
      <alignment horizontal="center" vertical="center"/>
    </xf>
    <xf numFmtId="0" fontId="12" fillId="9" borderId="6" xfId="4" applyFont="1" applyFill="1" applyBorder="1" applyAlignment="1" applyProtection="1">
      <alignment horizontal="center" vertical="center"/>
    </xf>
    <xf numFmtId="0" fontId="16" fillId="9" borderId="7" xfId="4" applyFont="1" applyFill="1" applyBorder="1" applyAlignment="1" applyProtection="1">
      <alignment horizontal="center" vertical="center"/>
    </xf>
    <xf numFmtId="0" fontId="16" fillId="9" borderId="8" xfId="4" applyFont="1" applyFill="1" applyBorder="1" applyAlignment="1" applyProtection="1">
      <alignment horizontal="center" vertical="center"/>
    </xf>
    <xf numFmtId="0" fontId="16" fillId="9" borderId="9" xfId="4" applyFont="1" applyFill="1" applyBorder="1" applyAlignment="1" applyProtection="1">
      <alignment horizontal="center" vertical="center"/>
    </xf>
    <xf numFmtId="0" fontId="13" fillId="0" borderId="10" xfId="2" applyFont="1" applyBorder="1" applyAlignment="1">
      <alignment horizontal="center" vertical="top"/>
    </xf>
    <xf numFmtId="0" fontId="20" fillId="10" borderId="11" xfId="6" applyFont="1" applyFill="1" applyBorder="1" applyAlignment="1" applyProtection="1">
      <alignment horizontal="left" vertical="center"/>
    </xf>
    <xf numFmtId="0" fontId="20" fillId="10" borderId="12" xfId="6" applyFont="1" applyFill="1" applyBorder="1" applyAlignment="1" applyProtection="1">
      <alignment horizontal="left" vertical="center"/>
    </xf>
    <xf numFmtId="0" fontId="20" fillId="10" borderId="13" xfId="6" applyFont="1" applyFill="1" applyBorder="1" applyAlignment="1" applyProtection="1">
      <alignment horizontal="left" vertical="center"/>
    </xf>
    <xf numFmtId="0" fontId="22" fillId="11" borderId="12" xfId="2" applyFont="1" applyFill="1" applyBorder="1" applyAlignment="1">
      <alignment horizontal="left" vertical="center" wrapText="1"/>
    </xf>
    <xf numFmtId="0" fontId="22" fillId="11" borderId="13" xfId="2" applyFont="1" applyFill="1" applyBorder="1" applyAlignment="1">
      <alignment horizontal="left" vertical="center" wrapText="1"/>
    </xf>
    <xf numFmtId="0" fontId="23" fillId="12" borderId="16" xfId="2" applyFont="1" applyFill="1" applyBorder="1" applyAlignment="1">
      <alignment horizontal="left" vertical="center"/>
    </xf>
    <xf numFmtId="0" fontId="23" fillId="12" borderId="17" xfId="2" applyFont="1" applyFill="1" applyBorder="1" applyAlignment="1">
      <alignment horizontal="left" vertical="center"/>
    </xf>
    <xf numFmtId="0" fontId="23" fillId="12" borderId="18" xfId="2" applyFont="1" applyFill="1" applyBorder="1" applyAlignment="1">
      <alignment horizontal="left" vertical="center"/>
    </xf>
    <xf numFmtId="176" fontId="23" fillId="0" borderId="19" xfId="2" applyNumberFormat="1" applyFont="1" applyBorder="1" applyAlignment="1" applyProtection="1">
      <alignment horizontal="left" vertical="center"/>
      <protection locked="0"/>
    </xf>
    <xf numFmtId="176" fontId="23" fillId="0" borderId="17" xfId="2" applyNumberFormat="1" applyFont="1" applyBorder="1" applyAlignment="1" applyProtection="1">
      <alignment horizontal="left" vertical="center"/>
      <protection locked="0"/>
    </xf>
    <xf numFmtId="176" fontId="23" fillId="0" borderId="20" xfId="2" applyNumberFormat="1" applyFont="1" applyBorder="1" applyAlignment="1" applyProtection="1">
      <alignment horizontal="left" vertical="center"/>
      <protection locked="0"/>
    </xf>
    <xf numFmtId="56" fontId="26" fillId="7" borderId="7" xfId="4" applyNumberFormat="1" applyFont="1" applyFill="1" applyBorder="1" applyAlignment="1" applyProtection="1">
      <alignment horizontal="center" vertical="center"/>
      <protection locked="0"/>
    </xf>
    <xf numFmtId="56" fontId="26" fillId="7" borderId="8" xfId="4" applyNumberFormat="1" applyFont="1" applyFill="1" applyBorder="1" applyAlignment="1" applyProtection="1">
      <alignment horizontal="center" vertical="center"/>
      <protection locked="0"/>
    </xf>
    <xf numFmtId="56" fontId="26" fillId="7" borderId="9" xfId="4" applyNumberFormat="1" applyFont="1" applyFill="1" applyBorder="1" applyAlignment="1" applyProtection="1">
      <alignment horizontal="center" vertical="center"/>
      <protection locked="0"/>
    </xf>
    <xf numFmtId="0" fontId="1" fillId="8" borderId="0" xfId="1" applyFill="1" applyAlignment="1" applyProtection="1">
      <alignment horizontal="center" vertical="center"/>
      <protection locked="0"/>
    </xf>
    <xf numFmtId="49" fontId="23" fillId="0" borderId="19" xfId="2" applyNumberFormat="1" applyFont="1" applyBorder="1" applyAlignment="1" applyProtection="1">
      <alignment horizontal="left" vertical="center"/>
      <protection locked="0"/>
    </xf>
    <xf numFmtId="49" fontId="23" fillId="0" borderId="17" xfId="2" applyNumberFormat="1" applyFont="1" applyBorder="1" applyAlignment="1" applyProtection="1">
      <alignment horizontal="left" vertical="center"/>
      <protection locked="0"/>
    </xf>
    <xf numFmtId="49" fontId="23" fillId="0" borderId="18" xfId="2" applyNumberFormat="1" applyFont="1" applyBorder="1" applyAlignment="1" applyProtection="1">
      <alignment horizontal="left" vertical="center"/>
      <protection locked="0"/>
    </xf>
    <xf numFmtId="0" fontId="23" fillId="12" borderId="19" xfId="2" applyFont="1" applyFill="1" applyBorder="1" applyAlignment="1">
      <alignment horizontal="left" vertical="center"/>
    </xf>
    <xf numFmtId="0" fontId="23" fillId="0" borderId="19" xfId="2" applyFont="1" applyBorder="1" applyAlignment="1" applyProtection="1">
      <alignment horizontal="left" vertical="center"/>
      <protection locked="0"/>
    </xf>
    <xf numFmtId="0" fontId="23" fillId="0" borderId="17" xfId="2" applyFont="1" applyBorder="1" applyAlignment="1" applyProtection="1">
      <alignment horizontal="left" vertical="center"/>
      <protection locked="0"/>
    </xf>
    <xf numFmtId="0" fontId="23" fillId="0" borderId="20" xfId="2" applyFont="1" applyBorder="1" applyAlignment="1" applyProtection="1">
      <alignment horizontal="left" vertical="center"/>
      <protection locked="0"/>
    </xf>
    <xf numFmtId="0" fontId="23" fillId="12" borderId="4" xfId="2" applyFont="1" applyFill="1" applyBorder="1" applyAlignment="1">
      <alignment horizontal="left" vertical="center"/>
    </xf>
    <xf numFmtId="0" fontId="23" fillId="12" borderId="5" xfId="2" applyFont="1" applyFill="1" applyBorder="1" applyAlignment="1">
      <alignment horizontal="left" vertical="center"/>
    </xf>
    <xf numFmtId="0" fontId="23" fillId="12" borderId="14" xfId="2" applyFont="1" applyFill="1" applyBorder="1" applyAlignment="1">
      <alignment horizontal="left" vertical="center"/>
    </xf>
    <xf numFmtId="0" fontId="23" fillId="0" borderId="15" xfId="2" applyFont="1" applyBorder="1" applyAlignment="1" applyProtection="1">
      <alignment horizontal="left" vertical="center"/>
      <protection locked="0"/>
    </xf>
    <xf numFmtId="0" fontId="23" fillId="0" borderId="5" xfId="2" applyFont="1" applyBorder="1" applyAlignment="1" applyProtection="1">
      <alignment horizontal="left" vertical="center"/>
      <protection locked="0"/>
    </xf>
    <xf numFmtId="0" fontId="23" fillId="12" borderId="15" xfId="2" applyFont="1" applyFill="1" applyBorder="1" applyAlignment="1">
      <alignment horizontal="left" vertical="center"/>
    </xf>
    <xf numFmtId="0" fontId="23" fillId="0" borderId="6" xfId="2" applyFont="1" applyBorder="1" applyAlignment="1" applyProtection="1">
      <alignment horizontal="left" vertical="center"/>
      <protection locked="0"/>
    </xf>
    <xf numFmtId="56" fontId="26" fillId="7" borderId="4" xfId="4" applyNumberFormat="1" applyFont="1" applyFill="1" applyBorder="1" applyAlignment="1" applyProtection="1">
      <alignment horizontal="left" vertical="center"/>
      <protection locked="0"/>
    </xf>
    <xf numFmtId="56" fontId="26" fillId="7" borderId="5" xfId="4" applyNumberFormat="1" applyFont="1" applyFill="1" applyBorder="1" applyAlignment="1" applyProtection="1">
      <alignment horizontal="left" vertical="center"/>
      <protection locked="0"/>
    </xf>
    <xf numFmtId="56" fontId="26" fillId="7" borderId="6" xfId="4" applyNumberFormat="1" applyFont="1" applyFill="1" applyBorder="1" applyAlignment="1" applyProtection="1">
      <alignment horizontal="left" vertical="center"/>
      <protection locked="0"/>
    </xf>
    <xf numFmtId="179" fontId="26" fillId="7" borderId="16" xfId="4" applyNumberFormat="1" applyFont="1" applyFill="1" applyBorder="1" applyAlignment="1" applyProtection="1">
      <alignment horizontal="left" vertical="center"/>
      <protection locked="0"/>
    </xf>
    <xf numFmtId="179" fontId="26" fillId="7" borderId="17" xfId="4" applyNumberFormat="1" applyFont="1" applyFill="1" applyBorder="1" applyAlignment="1" applyProtection="1">
      <alignment horizontal="left" vertical="center"/>
      <protection locked="0"/>
    </xf>
    <xf numFmtId="179" fontId="26" fillId="7" borderId="20" xfId="4" applyNumberFormat="1" applyFont="1" applyFill="1" applyBorder="1" applyAlignment="1" applyProtection="1">
      <alignment horizontal="left" vertical="center"/>
      <protection locked="0"/>
    </xf>
    <xf numFmtId="0" fontId="23" fillId="0" borderId="25" xfId="2" applyFont="1" applyBorder="1" applyAlignment="1" applyProtection="1">
      <alignment horizontal="left" vertical="center"/>
      <protection locked="0"/>
    </xf>
    <xf numFmtId="0" fontId="23" fillId="0" borderId="8" xfId="2" applyFont="1" applyBorder="1" applyAlignment="1" applyProtection="1">
      <alignment horizontal="left" vertical="center"/>
      <protection locked="0"/>
    </xf>
    <xf numFmtId="0" fontId="23" fillId="0" borderId="9" xfId="2" applyFont="1" applyBorder="1" applyAlignment="1" applyProtection="1">
      <alignment horizontal="left" vertical="center"/>
      <protection locked="0"/>
    </xf>
    <xf numFmtId="0" fontId="6" fillId="12" borderId="29" xfId="2" applyFont="1" applyFill="1" applyBorder="1" applyAlignment="1">
      <alignment horizontal="center" vertical="center"/>
    </xf>
    <xf numFmtId="0" fontId="6" fillId="12" borderId="12" xfId="2" applyFont="1" applyFill="1" applyBorder="1" applyAlignment="1">
      <alignment horizontal="center" vertical="center"/>
    </xf>
    <xf numFmtId="0" fontId="6" fillId="12" borderId="30" xfId="2" applyFont="1" applyFill="1" applyBorder="1" applyAlignment="1">
      <alignment horizontal="center" vertical="center"/>
    </xf>
    <xf numFmtId="0" fontId="6" fillId="13" borderId="28" xfId="2" applyFont="1" applyFill="1" applyBorder="1" applyAlignment="1">
      <alignment horizontal="center" vertical="center"/>
    </xf>
    <xf numFmtId="0" fontId="26" fillId="12" borderId="28" xfId="2" applyFont="1" applyFill="1" applyBorder="1" applyAlignment="1">
      <alignment horizontal="left" vertical="center" wrapText="1"/>
    </xf>
    <xf numFmtId="0" fontId="26" fillId="12" borderId="28" xfId="2" applyFont="1" applyFill="1" applyBorder="1" applyAlignment="1">
      <alignment horizontal="center" vertical="center" wrapText="1"/>
    </xf>
    <xf numFmtId="0" fontId="13" fillId="7" borderId="0" xfId="2" applyFont="1" applyFill="1" applyAlignment="1">
      <alignment horizontal="left" vertical="center"/>
    </xf>
    <xf numFmtId="0" fontId="53" fillId="7" borderId="0" xfId="2" applyFont="1" applyFill="1" applyAlignment="1">
      <alignment horizontal="center" vertical="center"/>
    </xf>
    <xf numFmtId="5" fontId="12" fillId="7" borderId="0" xfId="2" applyNumberFormat="1" applyFont="1" applyFill="1" applyAlignment="1">
      <alignment horizontal="center" vertical="center"/>
    </xf>
    <xf numFmtId="0" fontId="14" fillId="0" borderId="19" xfId="5" applyBorder="1" applyAlignment="1" applyProtection="1">
      <alignment horizontal="left" vertical="center"/>
      <protection locked="0"/>
    </xf>
    <xf numFmtId="0" fontId="34" fillId="0" borderId="17" xfId="5" applyFont="1" applyBorder="1" applyAlignment="1" applyProtection="1">
      <alignment horizontal="left" vertical="center"/>
      <protection locked="0"/>
    </xf>
    <xf numFmtId="0" fontId="34" fillId="0" borderId="20" xfId="5" applyFont="1" applyBorder="1" applyAlignment="1" applyProtection="1">
      <alignment horizontal="left" vertical="center"/>
      <protection locked="0"/>
    </xf>
    <xf numFmtId="0" fontId="53" fillId="11" borderId="11" xfId="2" applyFont="1" applyFill="1" applyBorder="1" applyAlignment="1">
      <alignment horizontal="center" vertical="center"/>
    </xf>
    <xf numFmtId="0" fontId="53" fillId="11" borderId="12" xfId="2" applyFont="1" applyFill="1" applyBorder="1" applyAlignment="1">
      <alignment horizontal="center" vertical="center"/>
    </xf>
    <xf numFmtId="0" fontId="53" fillId="11" borderId="13" xfId="2" applyFont="1" applyFill="1" applyBorder="1" applyAlignment="1">
      <alignment horizontal="center" vertical="center"/>
    </xf>
    <xf numFmtId="5" fontId="12" fillId="7" borderId="11" xfId="2" applyNumberFormat="1" applyFont="1" applyFill="1" applyBorder="1" applyAlignment="1">
      <alignment horizontal="center" vertical="center"/>
    </xf>
    <xf numFmtId="5" fontId="12" fillId="7" borderId="12" xfId="2" applyNumberFormat="1" applyFont="1" applyFill="1" applyBorder="1" applyAlignment="1">
      <alignment horizontal="center" vertical="center"/>
    </xf>
    <xf numFmtId="5" fontId="12" fillId="7" borderId="13" xfId="2" applyNumberFormat="1" applyFont="1" applyFill="1" applyBorder="1" applyAlignment="1">
      <alignment horizontal="center" vertical="center"/>
    </xf>
    <xf numFmtId="0" fontId="1" fillId="7" borderId="0" xfId="1" applyFill="1" applyBorder="1" applyAlignment="1">
      <alignment horizontal="left" vertical="center"/>
    </xf>
    <xf numFmtId="0" fontId="13" fillId="13" borderId="28" xfId="2" applyFont="1" applyFill="1" applyBorder="1" applyAlignment="1">
      <alignment horizontal="center" vertical="center" wrapText="1"/>
    </xf>
    <xf numFmtId="0" fontId="13" fillId="13" borderId="28" xfId="2" applyFont="1" applyFill="1" applyBorder="1" applyAlignment="1">
      <alignment horizontal="center" vertical="center"/>
    </xf>
    <xf numFmtId="0" fontId="6" fillId="13" borderId="10" xfId="2" applyFont="1" applyFill="1" applyBorder="1" applyAlignment="1">
      <alignment horizontal="center" vertical="center"/>
    </xf>
    <xf numFmtId="0" fontId="6" fillId="12" borderId="33" xfId="2" applyFont="1" applyFill="1" applyBorder="1" applyAlignment="1">
      <alignment horizontal="center" vertical="center"/>
    </xf>
    <xf numFmtId="0" fontId="47" fillId="12" borderId="29" xfId="8" applyFont="1" applyFill="1" applyBorder="1" applyAlignment="1" applyProtection="1">
      <alignment horizontal="left" vertical="center"/>
    </xf>
    <xf numFmtId="0" fontId="47" fillId="12" borderId="12" xfId="8" applyFont="1" applyFill="1" applyBorder="1" applyAlignment="1" applyProtection="1">
      <alignment horizontal="left" vertical="center"/>
    </xf>
    <xf numFmtId="0" fontId="47" fillId="12" borderId="30" xfId="8" applyFont="1" applyFill="1" applyBorder="1" applyAlignment="1" applyProtection="1">
      <alignment horizontal="left" vertical="center"/>
    </xf>
    <xf numFmtId="176" fontId="47" fillId="12" borderId="29" xfId="8" applyNumberFormat="1" applyFont="1" applyFill="1" applyBorder="1" applyAlignment="1" applyProtection="1">
      <alignment horizontal="left" vertical="center"/>
    </xf>
    <xf numFmtId="176" fontId="47" fillId="12" borderId="12" xfId="8" applyNumberFormat="1" applyFont="1" applyFill="1" applyBorder="1" applyAlignment="1" applyProtection="1">
      <alignment horizontal="left" vertical="center"/>
    </xf>
    <xf numFmtId="176" fontId="47" fillId="12" borderId="30" xfId="8" applyNumberFormat="1" applyFont="1" applyFill="1" applyBorder="1" applyAlignment="1" applyProtection="1">
      <alignment horizontal="left" vertical="center"/>
    </xf>
    <xf numFmtId="0" fontId="35" fillId="13" borderId="19" xfId="8" applyFont="1" applyFill="1" applyBorder="1" applyAlignment="1" applyProtection="1">
      <alignment horizontal="center" vertical="center" wrapText="1"/>
    </xf>
    <xf numFmtId="0" fontId="35" fillId="13" borderId="17" xfId="8" applyFont="1" applyFill="1" applyBorder="1" applyAlignment="1" applyProtection="1">
      <alignment horizontal="center" vertical="center" wrapText="1"/>
    </xf>
    <xf numFmtId="177" fontId="47" fillId="13" borderId="31" xfId="8" applyNumberFormat="1" applyFont="1" applyFill="1" applyBorder="1" applyAlignment="1" applyProtection="1">
      <alignment horizontal="center" vertical="center"/>
    </xf>
    <xf numFmtId="177" fontId="47" fillId="12" borderId="35" xfId="8" applyNumberFormat="1" applyFont="1" applyFill="1" applyBorder="1" applyAlignment="1" applyProtection="1">
      <alignment horizontal="right" vertical="center"/>
    </xf>
    <xf numFmtId="177" fontId="47" fillId="12" borderId="31" xfId="8" applyNumberFormat="1" applyFont="1" applyFill="1" applyBorder="1" applyAlignment="1" applyProtection="1">
      <alignment horizontal="right" vertical="center"/>
    </xf>
    <xf numFmtId="177" fontId="47" fillId="12" borderId="37" xfId="8" applyNumberFormat="1" applyFont="1" applyFill="1" applyBorder="1" applyAlignment="1" applyProtection="1">
      <alignment horizontal="right" vertical="center"/>
    </xf>
    <xf numFmtId="0" fontId="23" fillId="13" borderId="29" xfId="2" applyFont="1" applyFill="1" applyBorder="1" applyAlignment="1">
      <alignment horizontal="center" vertical="center"/>
    </xf>
    <xf numFmtId="0" fontId="23" fillId="13" borderId="12" xfId="2" applyFont="1" applyFill="1" applyBorder="1" applyAlignment="1">
      <alignment horizontal="center" vertical="center"/>
    </xf>
    <xf numFmtId="0" fontId="23" fillId="13" borderId="28" xfId="2" applyFont="1" applyFill="1" applyBorder="1" applyAlignment="1">
      <alignment horizontal="center" vertical="center"/>
    </xf>
    <xf numFmtId="0" fontId="47" fillId="13" borderId="31" xfId="2" applyFont="1" applyFill="1" applyBorder="1" applyAlignment="1">
      <alignment horizontal="center" vertical="center" wrapText="1"/>
    </xf>
    <xf numFmtId="0" fontId="47" fillId="13" borderId="31" xfId="2" applyFont="1" applyFill="1" applyBorder="1" applyAlignment="1">
      <alignment horizontal="center" vertical="center"/>
    </xf>
    <xf numFmtId="0" fontId="47" fillId="13" borderId="15" xfId="8" applyFont="1" applyFill="1" applyBorder="1" applyAlignment="1" applyProtection="1">
      <alignment horizontal="center" vertical="center" shrinkToFit="1"/>
    </xf>
    <xf numFmtId="0" fontId="47" fillId="13" borderId="5" xfId="8" applyFont="1" applyFill="1" applyBorder="1" applyAlignment="1" applyProtection="1">
      <alignment horizontal="center" vertical="center" shrinkToFit="1"/>
    </xf>
    <xf numFmtId="0" fontId="47" fillId="13" borderId="14" xfId="8" applyFont="1" applyFill="1" applyBorder="1" applyAlignment="1" applyProtection="1">
      <alignment horizontal="center" vertical="center" shrinkToFit="1"/>
    </xf>
    <xf numFmtId="177" fontId="13" fillId="0" borderId="41" xfId="2" applyNumberFormat="1" applyFont="1" applyBorder="1" applyAlignment="1">
      <alignment horizontal="right" vertical="center"/>
    </xf>
    <xf numFmtId="0" fontId="6" fillId="12" borderId="42" xfId="2" applyFont="1" applyFill="1" applyBorder="1" applyAlignment="1">
      <alignment horizontal="center" vertical="center"/>
    </xf>
    <xf numFmtId="0" fontId="6" fillId="12" borderId="41" xfId="2" applyFont="1" applyFill="1" applyBorder="1" applyAlignment="1">
      <alignment horizontal="center" vertical="center"/>
    </xf>
    <xf numFmtId="0" fontId="13" fillId="0" borderId="39" xfId="2" applyFont="1" applyBorder="1" applyAlignment="1" applyProtection="1">
      <alignment horizontal="left" vertical="center"/>
      <protection locked="0"/>
    </xf>
    <xf numFmtId="176" fontId="13" fillId="0" borderId="39" xfId="2" applyNumberFormat="1" applyFont="1" applyBorder="1" applyAlignment="1" applyProtection="1">
      <alignment horizontal="left" vertical="center"/>
      <protection locked="0"/>
    </xf>
    <xf numFmtId="0" fontId="13" fillId="0" borderId="41" xfId="2" applyFont="1" applyBorder="1" applyAlignment="1" applyProtection="1">
      <alignment horizontal="left" vertical="center"/>
      <protection locked="0"/>
    </xf>
    <xf numFmtId="0" fontId="13" fillId="0" borderId="19" xfId="2" applyFont="1" applyBorder="1" applyAlignment="1" applyProtection="1">
      <alignment horizontal="center" vertical="center"/>
      <protection locked="0"/>
    </xf>
    <xf numFmtId="0" fontId="13" fillId="0" borderId="17" xfId="2" applyFont="1" applyBorder="1" applyAlignment="1" applyProtection="1">
      <alignment horizontal="center" vertical="center"/>
      <protection locked="0"/>
    </xf>
    <xf numFmtId="0" fontId="13" fillId="0" borderId="18" xfId="2" applyFont="1" applyBorder="1" applyAlignment="1" applyProtection="1">
      <alignment horizontal="center" vertical="center"/>
      <protection locked="0"/>
    </xf>
    <xf numFmtId="181" fontId="13" fillId="0" borderId="41" xfId="8" applyNumberFormat="1" applyFont="1" applyFill="1" applyBorder="1" applyAlignment="1" applyProtection="1">
      <alignment horizontal="center" vertical="center"/>
      <protection locked="0"/>
    </xf>
    <xf numFmtId="0" fontId="13" fillId="0" borderId="41" xfId="8" applyFont="1" applyFill="1" applyBorder="1" applyAlignment="1" applyProtection="1">
      <alignment horizontal="left" vertical="center" shrinkToFit="1"/>
    </xf>
    <xf numFmtId="0" fontId="13" fillId="0" borderId="41" xfId="8" applyFont="1" applyFill="1" applyBorder="1" applyAlignment="1" applyProtection="1">
      <alignment horizontal="center" vertical="center"/>
      <protection locked="0"/>
    </xf>
    <xf numFmtId="0" fontId="13" fillId="0" borderId="41" xfId="2" applyFont="1" applyBorder="1" applyAlignment="1" applyProtection="1">
      <alignment horizontal="center" vertical="center" shrinkToFit="1"/>
      <protection locked="0"/>
    </xf>
    <xf numFmtId="177" fontId="13" fillId="0" borderId="41" xfId="8" applyNumberFormat="1" applyFont="1" applyFill="1" applyBorder="1" applyAlignment="1" applyProtection="1">
      <alignment horizontal="center" vertical="center"/>
    </xf>
    <xf numFmtId="0" fontId="6" fillId="12" borderId="38" xfId="2" applyFont="1" applyFill="1" applyBorder="1" applyAlignment="1">
      <alignment horizontal="center" vertical="center"/>
    </xf>
    <xf numFmtId="0" fontId="6" fillId="12" borderId="39" xfId="2" applyFont="1" applyFill="1" applyBorder="1" applyAlignment="1">
      <alignment horizontal="center" vertical="center"/>
    </xf>
    <xf numFmtId="0" fontId="13" fillId="7" borderId="15" xfId="2" applyFont="1" applyFill="1" applyBorder="1" applyAlignment="1" applyProtection="1">
      <alignment horizontal="left" vertical="center"/>
      <protection locked="0"/>
    </xf>
    <xf numFmtId="0" fontId="13" fillId="7" borderId="5" xfId="2" applyFont="1" applyFill="1" applyBorder="1" applyAlignment="1" applyProtection="1">
      <alignment horizontal="left" vertical="center"/>
      <protection locked="0"/>
    </xf>
    <xf numFmtId="0" fontId="13" fillId="7" borderId="14" xfId="2" applyFont="1" applyFill="1" applyBorder="1" applyAlignment="1" applyProtection="1">
      <alignment horizontal="left" vertical="center"/>
      <protection locked="0"/>
    </xf>
    <xf numFmtId="0" fontId="13" fillId="7" borderId="19" xfId="2" applyFont="1" applyFill="1" applyBorder="1" applyAlignment="1" applyProtection="1">
      <alignment horizontal="left" vertical="center"/>
      <protection locked="0"/>
    </xf>
    <xf numFmtId="0" fontId="13" fillId="7" borderId="17" xfId="2" applyFont="1" applyFill="1" applyBorder="1" applyAlignment="1" applyProtection="1">
      <alignment horizontal="left" vertical="center"/>
      <protection locked="0"/>
    </xf>
    <xf numFmtId="0" fontId="13" fillId="7" borderId="18" xfId="2" applyFont="1" applyFill="1" applyBorder="1" applyAlignment="1" applyProtection="1">
      <alignment horizontal="left" vertical="center"/>
      <protection locked="0"/>
    </xf>
    <xf numFmtId="176" fontId="13" fillId="0" borderId="41" xfId="2" applyNumberFormat="1" applyFont="1" applyBorder="1" applyAlignment="1" applyProtection="1">
      <alignment horizontal="left" vertical="center"/>
      <protection locked="0"/>
    </xf>
    <xf numFmtId="0" fontId="21" fillId="3" borderId="4" xfId="7" applyFont="1" applyBorder="1" applyAlignment="1" applyProtection="1">
      <alignment horizontal="left" vertical="center"/>
    </xf>
    <xf numFmtId="0" fontId="21" fillId="3" borderId="5" xfId="7" applyFont="1" applyBorder="1" applyAlignment="1" applyProtection="1">
      <alignment horizontal="left" vertical="center"/>
    </xf>
    <xf numFmtId="0" fontId="6" fillId="0" borderId="21" xfId="2" applyFont="1" applyBorder="1" applyAlignment="1" applyProtection="1">
      <alignment horizontal="left" vertical="top" wrapText="1"/>
      <protection locked="0"/>
    </xf>
    <xf numFmtId="0" fontId="6" fillId="0" borderId="22" xfId="2" applyFont="1" applyBorder="1" applyAlignment="1" applyProtection="1">
      <alignment horizontal="left" vertical="top" wrapText="1"/>
      <protection locked="0"/>
    </xf>
    <xf numFmtId="0" fontId="6" fillId="0" borderId="43" xfId="2" applyFont="1" applyBorder="1" applyAlignment="1" applyProtection="1">
      <alignment horizontal="left" vertical="top" wrapText="1"/>
      <protection locked="0"/>
    </xf>
    <xf numFmtId="0" fontId="6" fillId="0" borderId="0" xfId="2" applyFont="1" applyAlignment="1" applyProtection="1">
      <alignment horizontal="left" vertical="top" wrapText="1"/>
      <protection locked="0"/>
    </xf>
    <xf numFmtId="0" fontId="6" fillId="0" borderId="44" xfId="2" applyFont="1" applyBorder="1" applyAlignment="1" applyProtection="1">
      <alignment horizontal="left" vertical="top" wrapText="1"/>
      <protection locked="0"/>
    </xf>
    <xf numFmtId="0" fontId="6" fillId="0" borderId="3" xfId="2" applyFont="1" applyBorder="1" applyAlignment="1" applyProtection="1">
      <alignment horizontal="left" vertical="top" wrapText="1"/>
      <protection locked="0"/>
    </xf>
    <xf numFmtId="0" fontId="50" fillId="0" borderId="41" xfId="2" applyNumberFormat="1" applyFont="1" applyBorder="1" applyAlignment="1" applyProtection="1">
      <alignment horizontal="right" vertical="center"/>
      <protection locked="0"/>
    </xf>
    <xf numFmtId="0" fontId="50" fillId="0" borderId="41" xfId="2" applyNumberFormat="1" applyFont="1" applyBorder="1" applyAlignment="1">
      <alignment horizontal="right" vertical="center"/>
    </xf>
    <xf numFmtId="182" fontId="50" fillId="0" borderId="41" xfId="2" applyNumberFormat="1" applyFont="1" applyBorder="1">
      <alignment vertical="center"/>
    </xf>
  </cellXfs>
  <cellStyles count="10">
    <cellStyle name="20% - アクセント 6 2" xfId="3" xr:uid="{00000000-0005-0000-0000-000000000000}"/>
    <cellStyle name="60% - アクセント 5 2" xfId="6" xr:uid="{00000000-0005-0000-0000-000001000000}"/>
    <cellStyle name="どちらでもない 2" xfId="8" xr:uid="{00000000-0005-0000-0000-000002000000}"/>
    <cellStyle name="ハイパーリンク" xfId="1" builtinId="8"/>
    <cellStyle name="ハイパーリンク 2" xfId="5" xr:uid="{00000000-0005-0000-0000-000004000000}"/>
    <cellStyle name="メモ 2" xfId="4" xr:uid="{00000000-0005-0000-0000-000005000000}"/>
    <cellStyle name="桁区切り 2" xfId="9" xr:uid="{00000000-0005-0000-0000-000006000000}"/>
    <cellStyle name="入力 2" xfId="7" xr:uid="{00000000-0005-0000-0000-000007000000}"/>
    <cellStyle name="標準" xfId="0" builtinId="0"/>
    <cellStyle name="標準 2" xfId="2" xr:uid="{00000000-0005-0000-0000-000009000000}"/>
  </cellStyles>
  <dxfs count="1">
    <dxf>
      <fill>
        <patternFill patternType="solid"/>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kobesandaya.com/html/info.html" TargetMode="External"/><Relationship Id="rId1" Type="http://schemas.openxmlformats.org/officeDocument/2006/relationships/hyperlink" Target="mailto:information@kobesandaya.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L52"/>
  <sheetViews>
    <sheetView tabSelected="1" view="pageBreakPreview" topLeftCell="B1" zoomScale="85" zoomScaleSheetLayoutView="85" workbookViewId="0">
      <selection activeCell="H8" sqref="H8:Q8"/>
    </sheetView>
  </sheetViews>
  <sheetFormatPr defaultColWidth="13" defaultRowHeight="13.5" x14ac:dyDescent="0.4"/>
  <cols>
    <col min="1" max="1" width="2.375" style="9" customWidth="1"/>
    <col min="2" max="3" width="1.625" style="3" customWidth="1"/>
    <col min="4" max="42" width="1.625" style="11" customWidth="1"/>
    <col min="43" max="43" width="4.625" style="11" customWidth="1"/>
    <col min="44" max="48" width="1.625" style="11" customWidth="1"/>
    <col min="49" max="49" width="1.5" style="11" customWidth="1"/>
    <col min="50" max="51" width="2.125" style="11" customWidth="1"/>
    <col min="52" max="52" width="1.875" style="11" customWidth="1"/>
    <col min="53" max="53" width="1.625" style="11" customWidth="1"/>
    <col min="54" max="54" width="2.5" style="11" customWidth="1"/>
    <col min="55" max="56" width="1.625" style="11" customWidth="1"/>
    <col min="57" max="57" width="2.125" style="11" customWidth="1"/>
    <col min="58" max="59" width="1.625" style="11" customWidth="1"/>
    <col min="60" max="60" width="2.125" style="11" customWidth="1"/>
    <col min="61" max="68" width="1.625" style="11" customWidth="1"/>
    <col min="69" max="79" width="1.375" style="11" customWidth="1"/>
    <col min="80" max="80" width="25" style="11" customWidth="1"/>
    <col min="81" max="81" width="16.625" style="11" bestFit="1" customWidth="1"/>
    <col min="82" max="82" width="5.5" style="11" customWidth="1"/>
    <col min="83" max="83" width="1.375" style="11" customWidth="1"/>
    <col min="84" max="85" width="12.5" style="11" customWidth="1"/>
    <col min="86" max="86" width="1.125" style="11" customWidth="1"/>
    <col min="87" max="87" width="1.625" style="11" customWidth="1"/>
    <col min="88" max="88" width="8.375" style="11" customWidth="1"/>
    <col min="89" max="92" width="1.625" style="11" customWidth="1"/>
    <col min="93" max="93" width="2.125" style="11" customWidth="1"/>
    <col min="94" max="94" width="2" style="11" customWidth="1"/>
    <col min="95" max="95" width="1.625" style="11" customWidth="1"/>
    <col min="96" max="96" width="5.125" style="6" hidden="1" customWidth="1"/>
    <col min="97" max="97" width="2.125" style="7" hidden="1" customWidth="1"/>
    <col min="98" max="98" width="1.875" style="7" hidden="1" customWidth="1"/>
    <col min="99" max="99" width="6.5" style="7" hidden="1" customWidth="1"/>
    <col min="100" max="100" width="8.125" style="7" hidden="1" customWidth="1"/>
    <col min="101" max="101" width="17.375" style="7" hidden="1" customWidth="1"/>
    <col min="102" max="102" width="19.5" style="7" hidden="1" customWidth="1"/>
    <col min="103" max="103" width="10.625" style="7" hidden="1" customWidth="1"/>
    <col min="104" max="105" width="1.625" style="7" hidden="1" customWidth="1"/>
    <col min="106" max="107" width="1.625" style="8" hidden="1" customWidth="1"/>
    <col min="108" max="108" width="7.875" style="8" hidden="1" customWidth="1"/>
    <col min="109" max="109" width="1.625" style="8" hidden="1" customWidth="1"/>
    <col min="110" max="110" width="3.625" style="8" hidden="1" customWidth="1"/>
    <col min="111" max="133" width="1.625" style="8" hidden="1" customWidth="1"/>
    <col min="134" max="136" width="1.625" style="38" hidden="1" customWidth="1"/>
    <col min="137" max="137" width="7.5" style="85" customWidth="1"/>
    <col min="138" max="16384" width="13" style="2"/>
  </cols>
  <sheetData>
    <row r="1" spans="1:142" ht="42.95" customHeight="1" x14ac:dyDescent="0.4">
      <c r="A1" s="133" t="s">
        <v>45</v>
      </c>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
    </row>
    <row r="2" spans="1:142" ht="20.25" customHeight="1" thickBot="1" x14ac:dyDescent="0.45">
      <c r="A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4"/>
      <c r="AL2" s="4"/>
      <c r="AM2" s="4"/>
      <c r="AN2" s="4"/>
      <c r="AO2" s="4"/>
      <c r="AP2" s="4"/>
      <c r="AQ2" s="4"/>
      <c r="AR2" s="4"/>
      <c r="AS2" s="4"/>
      <c r="AT2" s="4"/>
      <c r="AU2" s="4"/>
      <c r="AV2" s="4"/>
      <c r="AW2" s="4"/>
      <c r="AX2" s="4"/>
      <c r="AY2" s="4"/>
      <c r="AZ2" s="3"/>
      <c r="BA2" s="3"/>
      <c r="BB2" s="3"/>
      <c r="BC2" s="3"/>
      <c r="BD2" s="3"/>
      <c r="BE2" s="3"/>
      <c r="BF2" s="106" t="s">
        <v>6</v>
      </c>
      <c r="BG2" s="90"/>
      <c r="BH2" s="90"/>
      <c r="BI2" s="90"/>
      <c r="BJ2" s="90"/>
      <c r="BK2" s="90"/>
      <c r="BL2" s="90"/>
      <c r="BM2" s="90"/>
      <c r="BN2" s="90"/>
      <c r="BO2" s="90"/>
      <c r="BP2" s="90"/>
      <c r="BQ2" s="91"/>
      <c r="BR2" s="91"/>
      <c r="BS2" s="91"/>
      <c r="BT2" s="91"/>
      <c r="BU2" s="91"/>
      <c r="BV2" s="91"/>
      <c r="BW2" s="91"/>
      <c r="BX2" s="91"/>
      <c r="BY2" s="91"/>
      <c r="BZ2" s="91"/>
      <c r="CA2" s="91"/>
      <c r="CB2" s="91"/>
      <c r="CC2" s="91"/>
      <c r="CD2" s="91"/>
      <c r="CE2" s="91"/>
      <c r="CF2" s="107"/>
      <c r="CG2" s="3"/>
      <c r="CH2" s="3"/>
      <c r="CI2" s="2"/>
      <c r="CJ2" s="2"/>
      <c r="CK2" s="2"/>
      <c r="CL2" s="2"/>
      <c r="CM2" s="2"/>
      <c r="CN2" s="2"/>
      <c r="CO2" s="2"/>
      <c r="CP2" s="2"/>
      <c r="CQ2" s="2"/>
      <c r="CR2" s="2"/>
      <c r="CS2" s="2"/>
      <c r="CT2" s="2"/>
      <c r="CU2" s="5"/>
      <c r="CV2" s="5"/>
      <c r="CW2" s="3"/>
      <c r="CX2" s="6"/>
      <c r="DB2" s="7"/>
      <c r="DC2" s="7"/>
      <c r="DD2" s="7"/>
      <c r="DE2" s="7"/>
      <c r="DF2" s="7"/>
      <c r="DG2" s="7"/>
      <c r="ED2" s="8"/>
      <c r="EE2" s="8"/>
      <c r="EF2" s="8"/>
      <c r="EG2" s="8"/>
    </row>
    <row r="3" spans="1:142" ht="20.25" customHeight="1" x14ac:dyDescent="0.4">
      <c r="B3" s="134" t="s">
        <v>48</v>
      </c>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0"/>
      <c r="AJ3" s="10"/>
      <c r="AK3" s="135" t="s">
        <v>0</v>
      </c>
      <c r="AL3" s="136"/>
      <c r="AM3" s="136"/>
      <c r="AN3" s="136"/>
      <c r="AO3" s="136"/>
      <c r="AP3" s="136"/>
      <c r="AQ3" s="136"/>
      <c r="AR3" s="136"/>
      <c r="AS3" s="136"/>
      <c r="AT3" s="136"/>
      <c r="AU3" s="136"/>
      <c r="AV3" s="136"/>
      <c r="AW3" s="136"/>
      <c r="AX3" s="136"/>
      <c r="AY3" s="137"/>
      <c r="AZ3" s="3"/>
      <c r="BA3" s="3"/>
      <c r="BB3" s="3"/>
      <c r="BC3" s="3"/>
      <c r="BD3" s="3"/>
      <c r="BE3" s="3"/>
      <c r="BF3" s="109" t="s">
        <v>85</v>
      </c>
      <c r="BG3" s="92"/>
      <c r="BH3" s="92"/>
      <c r="BI3" s="93"/>
      <c r="BJ3" s="93"/>
      <c r="BK3" s="92"/>
      <c r="BL3" s="92"/>
      <c r="BM3" s="92"/>
      <c r="BN3" s="92"/>
      <c r="BO3" s="92"/>
      <c r="BP3" s="92"/>
      <c r="BQ3" s="92"/>
      <c r="BR3" s="92"/>
      <c r="BS3" s="92"/>
      <c r="BT3" s="92"/>
      <c r="BU3" s="92"/>
      <c r="BV3" s="92"/>
      <c r="BW3" s="92"/>
      <c r="BX3" s="92"/>
      <c r="BY3" s="92"/>
      <c r="BZ3" s="92"/>
      <c r="CA3" s="92"/>
      <c r="CB3" s="92"/>
      <c r="CC3" s="92"/>
      <c r="CD3" s="92"/>
      <c r="CE3" s="92"/>
      <c r="CF3" s="101"/>
      <c r="CG3" s="3"/>
      <c r="CH3" s="3"/>
      <c r="CI3" s="3"/>
      <c r="CR3" s="11"/>
      <c r="CS3" s="11"/>
      <c r="CT3" s="11"/>
      <c r="CU3" s="3"/>
      <c r="CV3" s="3"/>
      <c r="CW3" s="3"/>
      <c r="CX3" s="6"/>
      <c r="DB3" s="7"/>
      <c r="DC3" s="7"/>
      <c r="DD3" s="7"/>
      <c r="DE3" s="7"/>
      <c r="DF3" s="7"/>
      <c r="DG3" s="7"/>
      <c r="ED3" s="8"/>
      <c r="EE3" s="8"/>
      <c r="EF3" s="8"/>
      <c r="EG3" s="8"/>
    </row>
    <row r="4" spans="1:142" ht="20.25" customHeight="1" thickBot="1" x14ac:dyDescent="0.45">
      <c r="B4" s="12"/>
      <c r="C4" s="12"/>
      <c r="D4" s="156" t="s">
        <v>49</v>
      </c>
      <c r="E4" s="156"/>
      <c r="F4" s="156"/>
      <c r="G4" s="156"/>
      <c r="H4" s="156"/>
      <c r="I4" s="156"/>
      <c r="J4" s="156"/>
      <c r="K4" s="156"/>
      <c r="L4" s="156"/>
      <c r="M4" s="156"/>
      <c r="N4" s="156"/>
      <c r="O4" s="156"/>
      <c r="P4" s="156"/>
      <c r="Q4" s="156"/>
      <c r="R4" s="156"/>
      <c r="S4" s="156"/>
      <c r="T4" s="156"/>
      <c r="U4" s="13"/>
      <c r="V4" s="13"/>
      <c r="W4" s="13"/>
      <c r="X4" s="13"/>
      <c r="Y4" s="14"/>
      <c r="Z4" s="14"/>
      <c r="AA4" s="14"/>
      <c r="AB4" s="14"/>
      <c r="AC4" s="14"/>
      <c r="AD4" s="14"/>
      <c r="AE4" s="14"/>
      <c r="AF4" s="14"/>
      <c r="AG4" s="14"/>
      <c r="AH4" s="12"/>
      <c r="AI4" s="10"/>
      <c r="AJ4" s="10"/>
      <c r="AK4" s="138" t="s">
        <v>46</v>
      </c>
      <c r="AL4" s="139"/>
      <c r="AM4" s="139"/>
      <c r="AN4" s="139"/>
      <c r="AO4" s="139"/>
      <c r="AP4" s="139"/>
      <c r="AQ4" s="139"/>
      <c r="AR4" s="139"/>
      <c r="AS4" s="139"/>
      <c r="AT4" s="139"/>
      <c r="AU4" s="139"/>
      <c r="AV4" s="139"/>
      <c r="AW4" s="139"/>
      <c r="AX4" s="139"/>
      <c r="AY4" s="140"/>
      <c r="AZ4" s="15"/>
      <c r="BA4" s="3"/>
      <c r="BB4" s="3"/>
      <c r="BC4" s="3"/>
      <c r="BD4" s="3"/>
      <c r="BE4" s="3"/>
      <c r="BF4" s="109" t="s">
        <v>15</v>
      </c>
      <c r="BG4" s="92"/>
      <c r="BH4" s="92"/>
      <c r="BI4" s="92"/>
      <c r="BJ4" s="92"/>
      <c r="BK4" s="92"/>
      <c r="BL4" s="92"/>
      <c r="BM4" s="92"/>
      <c r="BN4" s="117" t="s">
        <v>94</v>
      </c>
      <c r="BO4" s="117"/>
      <c r="BP4" s="117"/>
      <c r="BQ4" s="117"/>
      <c r="BR4" s="117"/>
      <c r="BS4" s="117"/>
      <c r="BT4" s="117"/>
      <c r="BU4" s="117"/>
      <c r="BV4" s="117"/>
      <c r="BW4" s="117"/>
      <c r="BX4" s="117"/>
      <c r="BY4" s="117"/>
      <c r="BZ4" s="117"/>
      <c r="CA4" s="117"/>
      <c r="CB4" s="117"/>
      <c r="CC4" s="117"/>
      <c r="CD4" s="117"/>
      <c r="CE4" s="117"/>
      <c r="CF4" s="101"/>
      <c r="CG4" s="3"/>
      <c r="CH4" s="3"/>
      <c r="CI4" s="3"/>
      <c r="CR4" s="11"/>
      <c r="CS4" s="11"/>
      <c r="CT4" s="11"/>
      <c r="CU4" s="3"/>
      <c r="CV4" s="3"/>
      <c r="CW4" s="3"/>
      <c r="CX4" s="6"/>
      <c r="DB4" s="7"/>
      <c r="DC4" s="7"/>
      <c r="DD4" s="7"/>
      <c r="DE4" s="7"/>
      <c r="DF4" s="7"/>
      <c r="DG4" s="7"/>
      <c r="ED4" s="8"/>
      <c r="EE4" s="8"/>
      <c r="EF4" s="8"/>
      <c r="EG4" s="8"/>
    </row>
    <row r="5" spans="1:142" ht="15.75" customHeight="1" x14ac:dyDescent="0.4">
      <c r="A5" s="3"/>
      <c r="B5" s="16"/>
      <c r="C5" s="17"/>
      <c r="D5" s="17"/>
      <c r="E5" s="3"/>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41" t="s">
        <v>47</v>
      </c>
      <c r="AL5" s="141"/>
      <c r="AM5" s="141"/>
      <c r="AN5" s="141"/>
      <c r="AO5" s="141"/>
      <c r="AP5" s="141"/>
      <c r="AQ5" s="141"/>
      <c r="AR5" s="141"/>
      <c r="AS5" s="141"/>
      <c r="AT5" s="141"/>
      <c r="AU5" s="141"/>
      <c r="AV5" s="141"/>
      <c r="AW5" s="141"/>
      <c r="AX5" s="141"/>
      <c r="AY5" s="141"/>
      <c r="AZ5" s="3"/>
      <c r="BA5" s="3"/>
      <c r="BB5" s="3"/>
      <c r="BC5" s="3"/>
      <c r="BD5" s="3"/>
      <c r="BE5" s="3"/>
      <c r="BF5" s="109"/>
      <c r="BG5" s="92"/>
      <c r="BH5" s="92"/>
      <c r="BI5" s="92"/>
      <c r="BJ5" s="92"/>
      <c r="BK5" s="92"/>
      <c r="BL5" s="92"/>
      <c r="BM5" s="92"/>
      <c r="BN5" s="103"/>
      <c r="BO5" s="103" t="s">
        <v>75</v>
      </c>
      <c r="BP5" s="102"/>
      <c r="BQ5" s="102"/>
      <c r="BR5" s="102"/>
      <c r="BS5" s="102"/>
      <c r="BT5" s="102"/>
      <c r="BU5" s="102"/>
      <c r="BV5" s="102"/>
      <c r="BW5" s="102"/>
      <c r="BX5" s="102"/>
      <c r="BY5" s="102"/>
      <c r="BZ5" s="102"/>
      <c r="CA5" s="102"/>
      <c r="CB5" s="102"/>
      <c r="CC5" s="102"/>
      <c r="CD5" s="102"/>
      <c r="CE5" s="102"/>
      <c r="CF5" s="101"/>
      <c r="CG5" s="3"/>
      <c r="CH5" s="3"/>
      <c r="CI5" s="3"/>
      <c r="CR5" s="11"/>
      <c r="CS5" s="11"/>
      <c r="CT5" s="11"/>
      <c r="CU5" s="3"/>
      <c r="CV5" s="3"/>
      <c r="CW5" s="3"/>
      <c r="CX5" s="6"/>
      <c r="DB5" s="7"/>
      <c r="DC5" s="7"/>
      <c r="DD5" s="7"/>
      <c r="DE5" s="7"/>
      <c r="DF5" s="7"/>
      <c r="DG5" s="7"/>
      <c r="ED5" s="8"/>
      <c r="EE5" s="8"/>
      <c r="EF5" s="8"/>
      <c r="EG5" s="8"/>
    </row>
    <row r="6" spans="1:142" ht="20.25" customHeight="1" thickBot="1" x14ac:dyDescent="0.45">
      <c r="A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109"/>
      <c r="BG6" s="92"/>
      <c r="BH6" s="95"/>
      <c r="BI6" s="92"/>
      <c r="BJ6" s="92"/>
      <c r="BK6" s="92"/>
      <c r="BL6" s="92"/>
      <c r="BM6" s="92"/>
      <c r="BN6" s="95" t="s">
        <v>89</v>
      </c>
      <c r="BO6" s="97"/>
      <c r="BP6" s="92"/>
      <c r="BQ6" s="92"/>
      <c r="BR6" s="92"/>
      <c r="BS6" s="92"/>
      <c r="BT6" s="95"/>
      <c r="BU6" s="92"/>
      <c r="BV6" s="92"/>
      <c r="BW6" s="92"/>
      <c r="BX6" s="92"/>
      <c r="BY6" s="92"/>
      <c r="BZ6" s="92"/>
      <c r="CA6" s="92"/>
      <c r="CB6" s="92"/>
      <c r="CC6" s="92"/>
      <c r="CD6" s="92"/>
      <c r="CE6" s="92"/>
      <c r="CF6" s="101"/>
      <c r="CG6" s="3"/>
      <c r="CH6" s="3"/>
      <c r="CI6" s="3"/>
      <c r="CJ6" s="3"/>
      <c r="CK6" s="3"/>
      <c r="CL6" s="3"/>
      <c r="CM6" s="3"/>
      <c r="CN6" s="3"/>
      <c r="CO6" s="3"/>
      <c r="CP6" s="3"/>
      <c r="CQ6" s="3"/>
      <c r="CR6" s="3"/>
      <c r="CS6" s="3"/>
      <c r="CT6" s="3"/>
      <c r="CU6" s="3"/>
      <c r="CV6" s="3"/>
      <c r="CW6" s="3"/>
      <c r="CX6" s="6"/>
      <c r="DB6" s="7"/>
      <c r="DC6" s="7"/>
      <c r="DD6" s="7"/>
      <c r="DE6" s="7"/>
      <c r="DF6" s="7"/>
      <c r="DG6" s="7"/>
      <c r="ED6" s="8"/>
      <c r="EE6" s="8"/>
      <c r="EF6" s="8"/>
      <c r="EG6" s="8"/>
      <c r="EH6" s="2" t="s">
        <v>7</v>
      </c>
      <c r="EI6" s="2" t="s">
        <v>77</v>
      </c>
      <c r="EL6" s="2" t="s">
        <v>2</v>
      </c>
    </row>
    <row r="7" spans="1:142" ht="20.25" customHeight="1" thickBot="1" x14ac:dyDescent="0.45">
      <c r="B7" s="142" t="s">
        <v>3</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4"/>
      <c r="AI7" s="9"/>
      <c r="AJ7" s="9"/>
      <c r="AK7" s="18" t="s">
        <v>4</v>
      </c>
      <c r="AL7" s="19"/>
      <c r="AM7" s="19"/>
      <c r="AN7" s="19"/>
      <c r="AO7" s="19"/>
      <c r="AP7" s="19"/>
      <c r="AQ7" s="19"/>
      <c r="AR7" s="19"/>
      <c r="AS7" s="19"/>
      <c r="AT7" s="19"/>
      <c r="AU7" s="19"/>
      <c r="AV7" s="19"/>
      <c r="AW7" s="19"/>
      <c r="AX7" s="19"/>
      <c r="AY7" s="145" t="s">
        <v>5</v>
      </c>
      <c r="AZ7" s="145"/>
      <c r="BA7" s="145"/>
      <c r="BB7" s="145"/>
      <c r="BC7" s="145"/>
      <c r="BD7" s="146"/>
      <c r="BE7" s="9"/>
      <c r="BF7" s="109"/>
      <c r="BG7" s="92"/>
      <c r="BH7" s="95"/>
      <c r="BI7" s="95"/>
      <c r="BJ7" s="95"/>
      <c r="BK7" s="95"/>
      <c r="BL7" s="95"/>
      <c r="BM7" s="95"/>
      <c r="BN7" s="92"/>
      <c r="BO7" s="95" t="s">
        <v>76</v>
      </c>
      <c r="BP7" s="95"/>
      <c r="BQ7" s="95"/>
      <c r="BR7" s="95"/>
      <c r="BS7" s="95"/>
      <c r="BT7" s="95"/>
      <c r="BU7" s="95"/>
      <c r="BV7" s="95"/>
      <c r="BW7" s="95"/>
      <c r="BX7" s="95"/>
      <c r="BY7" s="95"/>
      <c r="BZ7" s="95"/>
      <c r="CA7" s="95"/>
      <c r="CB7" s="95"/>
      <c r="CC7" s="95"/>
      <c r="CD7" s="95"/>
      <c r="CE7" s="95"/>
      <c r="CF7" s="108"/>
      <c r="CG7" s="21"/>
      <c r="CH7" s="21"/>
      <c r="CI7" s="21"/>
      <c r="CJ7" s="21"/>
      <c r="CK7" s="21"/>
      <c r="CL7" s="21"/>
      <c r="CM7" s="21"/>
      <c r="CN7" s="21"/>
      <c r="CO7" s="21"/>
      <c r="CP7" s="21"/>
      <c r="CQ7" s="21"/>
      <c r="CR7" s="21"/>
      <c r="CS7" s="21"/>
      <c r="CT7" s="21"/>
      <c r="CU7" s="21"/>
      <c r="CV7" s="22"/>
      <c r="CW7" s="23"/>
      <c r="CX7" s="6"/>
      <c r="DB7" s="7"/>
      <c r="DC7" s="7"/>
      <c r="DD7" s="7"/>
      <c r="DE7" s="7"/>
      <c r="DF7" s="7"/>
      <c r="DG7" s="7"/>
      <c r="ED7" s="8"/>
      <c r="EE7" s="8"/>
      <c r="EF7" s="8"/>
      <c r="EG7" s="8"/>
      <c r="EH7" s="2" t="s">
        <v>1</v>
      </c>
      <c r="EI7" s="2" t="s">
        <v>78</v>
      </c>
      <c r="EL7" s="2" t="s">
        <v>8</v>
      </c>
    </row>
    <row r="8" spans="1:142" ht="20.25" customHeight="1" x14ac:dyDescent="0.4">
      <c r="B8" s="164" t="s">
        <v>9</v>
      </c>
      <c r="C8" s="165"/>
      <c r="D8" s="165"/>
      <c r="E8" s="165"/>
      <c r="F8" s="165"/>
      <c r="G8" s="166"/>
      <c r="H8" s="167"/>
      <c r="I8" s="168"/>
      <c r="J8" s="168"/>
      <c r="K8" s="168"/>
      <c r="L8" s="168"/>
      <c r="M8" s="168"/>
      <c r="N8" s="168"/>
      <c r="O8" s="168"/>
      <c r="P8" s="168"/>
      <c r="Q8" s="168"/>
      <c r="R8" s="169" t="s">
        <v>10</v>
      </c>
      <c r="S8" s="165"/>
      <c r="T8" s="165"/>
      <c r="U8" s="165"/>
      <c r="V8" s="165"/>
      <c r="W8" s="166"/>
      <c r="X8" s="167"/>
      <c r="Y8" s="168"/>
      <c r="Z8" s="168"/>
      <c r="AA8" s="168"/>
      <c r="AB8" s="168"/>
      <c r="AC8" s="168"/>
      <c r="AD8" s="168"/>
      <c r="AE8" s="168"/>
      <c r="AF8" s="168"/>
      <c r="AG8" s="168"/>
      <c r="AH8" s="170"/>
      <c r="AI8" s="9"/>
      <c r="AJ8" s="9"/>
      <c r="AK8" s="24" t="s">
        <v>11</v>
      </c>
      <c r="AL8" s="25"/>
      <c r="AM8" s="25"/>
      <c r="AN8" s="25"/>
      <c r="AO8" s="25"/>
      <c r="AP8" s="25"/>
      <c r="AQ8" s="25"/>
      <c r="AR8" s="171" t="s">
        <v>77</v>
      </c>
      <c r="AS8" s="172"/>
      <c r="AT8" s="172"/>
      <c r="AU8" s="172"/>
      <c r="AV8" s="172"/>
      <c r="AW8" s="172"/>
      <c r="AX8" s="172"/>
      <c r="AY8" s="172"/>
      <c r="AZ8" s="172"/>
      <c r="BA8" s="172"/>
      <c r="BB8" s="172"/>
      <c r="BC8" s="172"/>
      <c r="BD8" s="173"/>
      <c r="BE8" s="9"/>
      <c r="BF8" s="109"/>
      <c r="BG8" s="92"/>
      <c r="BH8" s="95"/>
      <c r="BI8" s="98"/>
      <c r="BJ8" s="98"/>
      <c r="BK8" s="98"/>
      <c r="BL8" s="98"/>
      <c r="BM8" s="98"/>
      <c r="BN8" s="98"/>
      <c r="BO8" s="95" t="s">
        <v>71</v>
      </c>
      <c r="BP8" s="95"/>
      <c r="BQ8" s="98"/>
      <c r="BR8" s="98"/>
      <c r="BS8" s="98"/>
      <c r="BT8" s="98"/>
      <c r="BU8" s="98"/>
      <c r="BV8" s="98"/>
      <c r="BW8" s="98"/>
      <c r="BX8" s="98"/>
      <c r="BY8" s="98"/>
      <c r="BZ8" s="98"/>
      <c r="CA8" s="98"/>
      <c r="CB8" s="98"/>
      <c r="CC8" s="98"/>
      <c r="CD8" s="98"/>
      <c r="CE8" s="98"/>
      <c r="CF8" s="94"/>
      <c r="CG8" s="6"/>
      <c r="CH8" s="6"/>
      <c r="CI8" s="6"/>
      <c r="CJ8" s="6"/>
      <c r="CK8" s="6"/>
      <c r="CL8" s="6"/>
      <c r="CM8" s="6"/>
      <c r="CN8" s="6"/>
      <c r="CO8" s="3"/>
      <c r="CP8" s="3"/>
      <c r="CQ8" s="3"/>
      <c r="CR8" s="3"/>
      <c r="CS8" s="3"/>
      <c r="CT8" s="3"/>
      <c r="CU8" s="3"/>
      <c r="CV8" s="23"/>
      <c r="CW8" s="23"/>
      <c r="CX8" s="6"/>
      <c r="DB8" s="7"/>
      <c r="DC8" s="7"/>
      <c r="DD8" s="7"/>
      <c r="DE8" s="7"/>
      <c r="DF8" s="7"/>
      <c r="DG8" s="7"/>
      <c r="ED8" s="8"/>
      <c r="EE8" s="8"/>
      <c r="EF8" s="8"/>
      <c r="EG8" s="8"/>
      <c r="EH8" s="2" t="s">
        <v>69</v>
      </c>
      <c r="EL8" s="2" t="s">
        <v>12</v>
      </c>
    </row>
    <row r="9" spans="1:142" ht="20.25" customHeight="1" x14ac:dyDescent="0.4">
      <c r="B9" s="147" t="s">
        <v>13</v>
      </c>
      <c r="C9" s="148"/>
      <c r="D9" s="148"/>
      <c r="E9" s="148"/>
      <c r="F9" s="148"/>
      <c r="G9" s="149"/>
      <c r="H9" s="161"/>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3"/>
      <c r="AI9" s="9"/>
      <c r="AJ9" s="9"/>
      <c r="AK9" s="26" t="s">
        <v>14</v>
      </c>
      <c r="AL9" s="27"/>
      <c r="AM9" s="27"/>
      <c r="AN9" s="27"/>
      <c r="AO9" s="27"/>
      <c r="AP9" s="27"/>
      <c r="AQ9" s="27"/>
      <c r="AR9" s="174"/>
      <c r="AS9" s="175"/>
      <c r="AT9" s="175"/>
      <c r="AU9" s="175"/>
      <c r="AV9" s="175"/>
      <c r="AW9" s="175"/>
      <c r="AX9" s="175"/>
      <c r="AY9" s="175"/>
      <c r="AZ9" s="175"/>
      <c r="BA9" s="175"/>
      <c r="BB9" s="175"/>
      <c r="BC9" s="175"/>
      <c r="BD9" s="176"/>
      <c r="BE9" s="9"/>
      <c r="BF9" s="109"/>
      <c r="BG9" s="99"/>
      <c r="BH9" s="100"/>
      <c r="BI9" s="46"/>
      <c r="BJ9" s="9"/>
      <c r="BK9" s="9"/>
      <c r="BL9" s="9"/>
      <c r="BM9" s="9"/>
      <c r="BN9" s="118"/>
      <c r="BO9" s="119" t="s">
        <v>88</v>
      </c>
      <c r="BP9" s="118"/>
      <c r="BQ9" s="118"/>
      <c r="BR9" s="118"/>
      <c r="BS9" s="118"/>
      <c r="BT9" s="118"/>
      <c r="BU9" s="118"/>
      <c r="BV9" s="118"/>
      <c r="BW9" s="118"/>
      <c r="BX9" s="118"/>
      <c r="BY9" s="118"/>
      <c r="BZ9" s="118"/>
      <c r="CA9" s="118"/>
      <c r="CB9" s="118"/>
      <c r="CC9" s="118"/>
      <c r="CD9" s="118"/>
      <c r="CE9" s="118"/>
      <c r="CF9" s="96"/>
      <c r="CG9" s="28"/>
      <c r="CH9" s="28"/>
      <c r="CI9" s="28"/>
      <c r="CJ9" s="28"/>
      <c r="CK9" s="28"/>
      <c r="CL9" s="28"/>
      <c r="CM9" s="28"/>
      <c r="CN9" s="28"/>
      <c r="CO9" s="29"/>
      <c r="CP9" s="29"/>
      <c r="CQ9" s="29"/>
      <c r="CR9" s="3"/>
      <c r="CS9" s="3"/>
      <c r="CT9" s="3"/>
      <c r="CU9" s="3"/>
      <c r="CV9" s="23"/>
      <c r="CW9" s="23"/>
      <c r="CX9" s="6"/>
      <c r="DB9" s="7"/>
      <c r="DC9" s="7"/>
      <c r="DD9" s="7"/>
      <c r="DE9" s="7"/>
      <c r="DF9" s="7"/>
      <c r="DG9" s="7"/>
      <c r="ED9" s="8"/>
      <c r="EE9" s="8"/>
      <c r="EF9" s="8"/>
      <c r="EG9" s="8"/>
      <c r="EH9" s="2" t="s">
        <v>62</v>
      </c>
      <c r="EL9" s="2" t="s">
        <v>16</v>
      </c>
    </row>
    <row r="10" spans="1:142" ht="20.25" customHeight="1" thickBot="1" x14ac:dyDescent="0.45">
      <c r="B10" s="147" t="s">
        <v>17</v>
      </c>
      <c r="C10" s="148"/>
      <c r="D10" s="148"/>
      <c r="E10" s="148"/>
      <c r="F10" s="148"/>
      <c r="G10" s="149"/>
      <c r="H10" s="150"/>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2"/>
      <c r="AI10" s="20"/>
      <c r="AJ10" s="20"/>
      <c r="AK10" s="30" t="s">
        <v>18</v>
      </c>
      <c r="AL10" s="31"/>
      <c r="AM10" s="31"/>
      <c r="AN10" s="31"/>
      <c r="AO10" s="31"/>
      <c r="AP10" s="31"/>
      <c r="AQ10" s="31"/>
      <c r="AR10" s="153" t="s">
        <v>2</v>
      </c>
      <c r="AS10" s="154"/>
      <c r="AT10" s="154"/>
      <c r="AU10" s="154"/>
      <c r="AV10" s="154"/>
      <c r="AW10" s="154"/>
      <c r="AX10" s="154"/>
      <c r="AY10" s="154"/>
      <c r="AZ10" s="154"/>
      <c r="BA10" s="154"/>
      <c r="BB10" s="154"/>
      <c r="BC10" s="154"/>
      <c r="BD10" s="155"/>
      <c r="BE10" s="9"/>
      <c r="BF10" s="109" t="s">
        <v>84</v>
      </c>
      <c r="BG10" s="99"/>
      <c r="BH10" s="100"/>
      <c r="BI10" s="46"/>
      <c r="BJ10" s="9"/>
      <c r="BK10" s="9"/>
      <c r="BL10" s="9"/>
      <c r="BM10" s="9"/>
      <c r="BN10" s="9"/>
      <c r="BO10" s="9"/>
      <c r="BP10" s="9"/>
      <c r="BQ10" s="9"/>
      <c r="BR10" s="9"/>
      <c r="BS10" s="9"/>
      <c r="BT10" s="9"/>
      <c r="BU10" s="9"/>
      <c r="BV10" s="9"/>
      <c r="BW10" s="9"/>
      <c r="BX10" s="9"/>
      <c r="BY10" s="9"/>
      <c r="BZ10" s="9"/>
      <c r="CA10" s="9"/>
      <c r="CB10" s="9"/>
      <c r="CC10" s="9"/>
      <c r="CD10" s="9"/>
      <c r="CE10" s="9"/>
      <c r="CF10" s="96"/>
      <c r="CG10" s="6"/>
      <c r="CH10" s="6"/>
      <c r="CI10" s="6"/>
      <c r="CJ10" s="6"/>
      <c r="CK10" s="6"/>
      <c r="CL10" s="6"/>
      <c r="CM10" s="6"/>
      <c r="CN10" s="6"/>
      <c r="CO10" s="3"/>
      <c r="CP10" s="3"/>
      <c r="CQ10" s="3"/>
      <c r="CR10" s="3"/>
      <c r="CS10" s="3"/>
      <c r="CT10" s="3"/>
      <c r="CU10" s="3"/>
      <c r="CV10" s="23"/>
      <c r="CW10" s="23"/>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t="s">
        <v>63</v>
      </c>
      <c r="EL10" s="2" t="s">
        <v>19</v>
      </c>
    </row>
    <row r="11" spans="1:142" ht="20.25" customHeight="1" x14ac:dyDescent="0.4">
      <c r="B11" s="32" t="s">
        <v>70</v>
      </c>
      <c r="C11" s="33"/>
      <c r="D11" s="33"/>
      <c r="E11" s="33"/>
      <c r="F11" s="33"/>
      <c r="G11" s="34"/>
      <c r="H11" s="157"/>
      <c r="I11" s="158"/>
      <c r="J11" s="158"/>
      <c r="K11" s="158"/>
      <c r="L11" s="158"/>
      <c r="M11" s="158"/>
      <c r="N11" s="158"/>
      <c r="O11" s="158"/>
      <c r="P11" s="158"/>
      <c r="Q11" s="159"/>
      <c r="R11" s="160" t="s">
        <v>21</v>
      </c>
      <c r="S11" s="148"/>
      <c r="T11" s="148"/>
      <c r="U11" s="148"/>
      <c r="V11" s="148"/>
      <c r="W11" s="149"/>
      <c r="X11" s="161"/>
      <c r="Y11" s="162"/>
      <c r="Z11" s="162"/>
      <c r="AA11" s="162"/>
      <c r="AB11" s="162"/>
      <c r="AC11" s="162"/>
      <c r="AD11" s="162"/>
      <c r="AE11" s="162"/>
      <c r="AF11" s="162"/>
      <c r="AG11" s="162"/>
      <c r="AH11" s="163"/>
      <c r="AI11" s="9"/>
      <c r="AJ11" s="9"/>
      <c r="AK11" s="115" t="str">
        <f>IF((CZ20)&gt;0,"▲沖縄県有り。一件先様につき離島送料525円","")</f>
        <v/>
      </c>
      <c r="AL11" s="115"/>
      <c r="AM11" s="115"/>
      <c r="AN11" s="115"/>
      <c r="AO11" s="115"/>
      <c r="AP11" s="115"/>
      <c r="AQ11" s="115"/>
      <c r="AR11" s="115"/>
      <c r="AS11" s="115"/>
      <c r="AT11" s="115"/>
      <c r="AU11" s="115"/>
      <c r="AV11" s="115"/>
      <c r="AW11" s="115"/>
      <c r="AX11" s="115"/>
      <c r="AY11" s="115"/>
      <c r="AZ11" s="115"/>
      <c r="BA11" s="115"/>
      <c r="BB11" s="115"/>
      <c r="BC11" s="115"/>
      <c r="BD11" s="115"/>
      <c r="BE11" s="9"/>
      <c r="BF11" s="110"/>
      <c r="BG11" s="92"/>
      <c r="BH11" s="95"/>
      <c r="BI11" s="95" t="s">
        <v>82</v>
      </c>
      <c r="BJ11" s="92"/>
      <c r="BK11" s="92"/>
      <c r="BL11" s="92"/>
      <c r="BM11" s="92"/>
      <c r="BN11" s="95"/>
      <c r="BO11" s="95"/>
      <c r="BP11" s="92"/>
      <c r="BQ11" s="92"/>
      <c r="BR11" s="92"/>
      <c r="BS11" s="92"/>
      <c r="BT11" s="92"/>
      <c r="BU11" s="92"/>
      <c r="BV11" s="92"/>
      <c r="BW11" s="92"/>
      <c r="BX11" s="92"/>
      <c r="BY11" s="92"/>
      <c r="BZ11" s="92"/>
      <c r="CA11" s="92"/>
      <c r="CB11" s="92"/>
      <c r="CC11" s="92"/>
      <c r="CD11" s="92"/>
      <c r="CE11" s="92"/>
      <c r="CF11" s="94"/>
      <c r="CG11" s="6"/>
      <c r="CH11" s="6"/>
      <c r="CI11" s="6"/>
      <c r="CJ11" s="6"/>
      <c r="CK11" s="6"/>
      <c r="CL11" s="6"/>
      <c r="CM11" s="6"/>
      <c r="CN11" s="6"/>
      <c r="CO11" s="3"/>
      <c r="CP11" s="3"/>
      <c r="CQ11" s="3"/>
      <c r="CR11" s="3"/>
      <c r="CS11" s="3"/>
      <c r="CT11" s="3"/>
      <c r="CU11" s="3"/>
      <c r="CV11" s="23"/>
      <c r="CW11" s="23"/>
      <c r="CX11" s="35"/>
      <c r="CY11" s="35"/>
      <c r="CZ11" s="6"/>
      <c r="DA11" s="36"/>
      <c r="DB11" s="36"/>
      <c r="DC11" s="36"/>
      <c r="DD11" s="36"/>
      <c r="DE11" s="36"/>
      <c r="DF11" s="36"/>
      <c r="DG11" s="36"/>
      <c r="DH11" s="36"/>
      <c r="DI11" s="36"/>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2" t="s">
        <v>67</v>
      </c>
      <c r="EI11" s="38"/>
      <c r="EL11" s="2" t="s">
        <v>22</v>
      </c>
    </row>
    <row r="12" spans="1:142" ht="20.25" customHeight="1" thickBot="1" x14ac:dyDescent="0.45">
      <c r="B12" s="147" t="s">
        <v>23</v>
      </c>
      <c r="C12" s="148"/>
      <c r="D12" s="148"/>
      <c r="E12" s="148"/>
      <c r="F12" s="148"/>
      <c r="G12" s="149"/>
      <c r="H12" s="161"/>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3"/>
      <c r="AI12" s="9"/>
      <c r="AJ12" s="9"/>
      <c r="AK12" s="187"/>
      <c r="AL12" s="187"/>
      <c r="AM12" s="187"/>
      <c r="AN12" s="187"/>
      <c r="AO12" s="187"/>
      <c r="AP12" s="187"/>
      <c r="AQ12" s="187"/>
      <c r="AR12" s="187"/>
      <c r="AS12" s="187"/>
      <c r="AT12" s="187"/>
      <c r="AU12" s="188"/>
      <c r="AV12" s="188"/>
      <c r="AW12" s="188"/>
      <c r="AX12" s="188"/>
      <c r="AY12" s="188"/>
      <c r="AZ12" s="188"/>
      <c r="BA12" s="188"/>
      <c r="BB12" s="188"/>
      <c r="BC12" s="188"/>
      <c r="BD12" s="188"/>
      <c r="BE12" s="9"/>
      <c r="BF12" s="109"/>
      <c r="BG12" s="92"/>
      <c r="BH12" s="95"/>
      <c r="BI12" s="95" t="s">
        <v>83</v>
      </c>
      <c r="BJ12" s="92"/>
      <c r="BK12" s="92"/>
      <c r="BL12" s="92"/>
      <c r="BM12" s="92"/>
      <c r="BN12" s="95"/>
      <c r="BO12" s="97"/>
      <c r="BP12" s="92"/>
      <c r="BQ12" s="92"/>
      <c r="BR12" s="92"/>
      <c r="BS12" s="92"/>
      <c r="BT12" s="95"/>
      <c r="BU12" s="92"/>
      <c r="BV12" s="92"/>
      <c r="BW12" s="92"/>
      <c r="BX12" s="92"/>
      <c r="BY12" s="92"/>
      <c r="BZ12" s="92"/>
      <c r="CA12" s="92"/>
      <c r="CB12" s="92"/>
      <c r="CC12" s="92"/>
      <c r="CD12" s="92"/>
      <c r="CE12" s="92"/>
      <c r="CF12" s="94"/>
      <c r="CG12" s="28"/>
      <c r="CH12" s="28"/>
      <c r="CI12" s="28"/>
      <c r="CJ12" s="28"/>
      <c r="CK12" s="28"/>
      <c r="CL12" s="28"/>
      <c r="CM12" s="28"/>
      <c r="CN12" s="28"/>
      <c r="CO12" s="29"/>
      <c r="CP12" s="29"/>
      <c r="CQ12" s="29"/>
      <c r="CR12" s="29"/>
      <c r="CS12" s="29"/>
      <c r="CT12" s="29"/>
      <c r="CU12" s="29"/>
      <c r="CV12" s="23"/>
      <c r="CW12" s="23"/>
      <c r="CX12" s="6"/>
      <c r="DB12" s="7"/>
      <c r="DC12" s="7"/>
      <c r="DD12" s="7"/>
      <c r="DE12" s="7"/>
      <c r="DF12" s="7"/>
      <c r="DG12" s="7"/>
      <c r="ED12" s="8"/>
      <c r="EE12" s="8"/>
      <c r="EF12" s="8"/>
      <c r="EG12" s="8"/>
      <c r="EH12" s="2" t="s">
        <v>65</v>
      </c>
    </row>
    <row r="13" spans="1:142" ht="20.25" customHeight="1" thickBot="1" x14ac:dyDescent="0.45">
      <c r="B13" s="39" t="s">
        <v>24</v>
      </c>
      <c r="C13" s="40"/>
      <c r="D13" s="40"/>
      <c r="E13" s="40"/>
      <c r="F13" s="40"/>
      <c r="G13" s="41"/>
      <c r="H13" s="189"/>
      <c r="I13" s="190"/>
      <c r="J13" s="190"/>
      <c r="K13" s="190"/>
      <c r="L13" s="190"/>
      <c r="M13" s="190"/>
      <c r="N13" s="190"/>
      <c r="O13" s="190"/>
      <c r="P13" s="190"/>
      <c r="Q13" s="190"/>
      <c r="R13" s="190"/>
      <c r="S13" s="190"/>
      <c r="T13" s="190"/>
      <c r="U13" s="190"/>
      <c r="V13" s="190"/>
      <c r="W13" s="190"/>
      <c r="X13" s="190"/>
      <c r="Y13" s="190"/>
      <c r="Z13" s="190"/>
      <c r="AA13" s="190"/>
      <c r="AB13" s="190"/>
      <c r="AC13" s="190"/>
      <c r="AD13" s="190"/>
      <c r="AE13" s="190"/>
      <c r="AF13" s="190"/>
      <c r="AG13" s="190"/>
      <c r="AH13" s="191"/>
      <c r="AI13" s="9"/>
      <c r="AJ13" s="9"/>
      <c r="AK13" s="192" t="s">
        <v>79</v>
      </c>
      <c r="AL13" s="193"/>
      <c r="AM13" s="193"/>
      <c r="AN13" s="193"/>
      <c r="AO13" s="193"/>
      <c r="AP13" s="193"/>
      <c r="AQ13" s="193"/>
      <c r="AR13" s="193"/>
      <c r="AS13" s="193"/>
      <c r="AT13" s="194"/>
      <c r="AU13" s="195">
        <f>SUM(CM21:CQ40)</f>
        <v>0</v>
      </c>
      <c r="AV13" s="196"/>
      <c r="AW13" s="196"/>
      <c r="AX13" s="196"/>
      <c r="AY13" s="196"/>
      <c r="AZ13" s="196"/>
      <c r="BA13" s="196"/>
      <c r="BB13" s="196"/>
      <c r="BC13" s="196"/>
      <c r="BD13" s="197"/>
      <c r="BE13" s="9"/>
      <c r="BF13" s="111" t="s">
        <v>81</v>
      </c>
      <c r="BG13" s="102"/>
      <c r="BH13" s="103"/>
      <c r="BI13" s="103"/>
      <c r="BJ13" s="103"/>
      <c r="BK13" s="103"/>
      <c r="BL13" s="103"/>
      <c r="BM13" s="103"/>
      <c r="BN13" s="102"/>
      <c r="BO13" s="103"/>
      <c r="BP13" s="103"/>
      <c r="BQ13" s="103"/>
      <c r="BR13" s="103"/>
      <c r="BS13" s="103"/>
      <c r="BT13" s="103"/>
      <c r="BU13" s="103"/>
      <c r="BV13" s="103"/>
      <c r="BW13" s="103"/>
      <c r="BX13" s="103"/>
      <c r="BY13" s="103"/>
      <c r="BZ13" s="103"/>
      <c r="CA13" s="103"/>
      <c r="CB13" s="103"/>
      <c r="CC13" s="103"/>
      <c r="CD13" s="103"/>
      <c r="CE13" s="103"/>
      <c r="CF13" s="104"/>
      <c r="CG13" s="42"/>
      <c r="CH13" s="42"/>
      <c r="CI13" s="42"/>
      <c r="CJ13" s="42"/>
      <c r="CK13" s="42"/>
      <c r="CL13" s="42"/>
      <c r="CM13" s="42"/>
      <c r="CN13" s="42"/>
      <c r="CO13" s="42"/>
      <c r="CP13" s="42"/>
      <c r="CQ13" s="42"/>
      <c r="CR13" s="42"/>
      <c r="CS13" s="42"/>
      <c r="CT13" s="42"/>
      <c r="CU13" s="42"/>
      <c r="CV13" s="42"/>
      <c r="CW13" s="42"/>
      <c r="CX13" s="6"/>
      <c r="DB13" s="7"/>
      <c r="DC13" s="7"/>
      <c r="DD13" s="7"/>
      <c r="DE13" s="7"/>
      <c r="DF13" s="7"/>
      <c r="DG13" s="7"/>
      <c r="ED13" s="8"/>
      <c r="EE13" s="8"/>
      <c r="EF13" s="8"/>
      <c r="EG13" s="8"/>
      <c r="EH13" s="2" t="s">
        <v>64</v>
      </c>
    </row>
    <row r="14" spans="1:142" ht="20.25" customHeight="1" thickBot="1" x14ac:dyDescent="0.45">
      <c r="B14" s="43" t="s">
        <v>25</v>
      </c>
      <c r="C14" s="44"/>
      <c r="D14" s="44"/>
      <c r="E14" s="44"/>
      <c r="F14" s="44"/>
      <c r="G14" s="45"/>
      <c r="H14" s="177"/>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9"/>
      <c r="AI14" s="9"/>
      <c r="AJ14" s="9"/>
      <c r="AK14" s="116" t="s">
        <v>87</v>
      </c>
      <c r="AL14" s="105"/>
      <c r="AM14" s="105"/>
      <c r="AN14" s="105"/>
      <c r="AO14" s="105"/>
      <c r="AP14" s="105"/>
      <c r="AQ14" s="105"/>
      <c r="AR14" s="105"/>
      <c r="AS14" s="105"/>
      <c r="AT14" s="105"/>
      <c r="AU14" s="105"/>
      <c r="AV14" s="105"/>
      <c r="AW14" s="114"/>
      <c r="AX14" s="114"/>
      <c r="AY14" s="114"/>
      <c r="AZ14" s="114"/>
      <c r="BA14" s="114"/>
      <c r="BB14" s="114"/>
      <c r="BC14" s="114"/>
      <c r="BD14" s="114"/>
      <c r="BE14" s="114"/>
      <c r="BF14" s="114"/>
      <c r="BG14" s="114"/>
      <c r="BH14" s="114"/>
      <c r="BI14" s="114"/>
      <c r="BJ14" s="114"/>
      <c r="BK14" s="114"/>
      <c r="BL14" s="114"/>
      <c r="BM14" s="105"/>
      <c r="BN14" s="105"/>
      <c r="BO14" s="105"/>
      <c r="BP14" s="105"/>
      <c r="BQ14" s="105"/>
      <c r="BR14" s="105"/>
      <c r="BS14" s="105"/>
      <c r="BT14" s="105"/>
      <c r="BU14" s="9"/>
      <c r="BV14" s="9"/>
      <c r="BW14" s="9"/>
      <c r="BX14" s="9"/>
      <c r="BY14" s="9"/>
      <c r="BZ14" s="9"/>
      <c r="CA14" s="9"/>
      <c r="CB14" s="9"/>
      <c r="CC14" s="9"/>
      <c r="CD14" s="9"/>
      <c r="CE14" s="9"/>
      <c r="CF14" s="3"/>
      <c r="CG14" s="3"/>
      <c r="CH14" s="3"/>
      <c r="CI14" s="3"/>
      <c r="CJ14" s="3"/>
      <c r="CK14" s="3"/>
      <c r="CL14" s="3"/>
      <c r="CM14" s="3"/>
      <c r="CN14" s="3"/>
      <c r="CO14" s="3"/>
      <c r="CP14" s="3"/>
      <c r="CQ14" s="3"/>
      <c r="CR14" s="3"/>
      <c r="CS14" s="3"/>
      <c r="CT14" s="3"/>
      <c r="CU14" s="3"/>
      <c r="CV14" s="3"/>
      <c r="CW14" s="3"/>
      <c r="CX14" s="6"/>
      <c r="DB14" s="7"/>
      <c r="DC14" s="7"/>
      <c r="DD14" s="7"/>
      <c r="DE14" s="7"/>
      <c r="DF14" s="7"/>
      <c r="DG14" s="7"/>
      <c r="ED14" s="8"/>
      <c r="EE14" s="8"/>
      <c r="EF14" s="8"/>
      <c r="EG14" s="8"/>
      <c r="EH14" s="2" t="s">
        <v>68</v>
      </c>
    </row>
    <row r="15" spans="1:142" ht="20.25" customHeight="1" x14ac:dyDescent="0.4">
      <c r="B15" s="113" t="s">
        <v>27</v>
      </c>
      <c r="C15" s="20"/>
      <c r="D15" s="20"/>
      <c r="E15" s="20"/>
      <c r="F15" s="20"/>
      <c r="G15" s="20"/>
      <c r="H15" s="112"/>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9"/>
      <c r="AJ15" s="9"/>
      <c r="AK15" s="186" t="s">
        <v>80</v>
      </c>
      <c r="AL15" s="186"/>
      <c r="AM15" s="186"/>
      <c r="AN15" s="186"/>
      <c r="AO15" s="186"/>
      <c r="AP15" s="186"/>
      <c r="AQ15" s="186"/>
      <c r="AR15" s="186"/>
      <c r="AS15" s="186"/>
      <c r="AT15" s="186"/>
      <c r="AU15" s="186"/>
      <c r="AV15" s="186"/>
      <c r="AW15" s="198" t="s">
        <v>90</v>
      </c>
      <c r="AX15" s="198"/>
      <c r="AY15" s="198"/>
      <c r="AZ15" s="198"/>
      <c r="BA15" s="198"/>
      <c r="BB15" s="198"/>
      <c r="BC15" s="198"/>
      <c r="BD15" s="198"/>
      <c r="BE15" s="198"/>
      <c r="BF15" s="198"/>
      <c r="BG15" s="198"/>
      <c r="BH15" s="198"/>
      <c r="BI15" s="198"/>
      <c r="BJ15" s="198"/>
      <c r="BK15" s="198"/>
      <c r="BL15" s="198"/>
      <c r="BM15" s="198"/>
      <c r="BN15" s="198"/>
      <c r="BO15" s="198"/>
      <c r="BP15" s="198"/>
      <c r="BQ15" s="198"/>
      <c r="BR15" s="198"/>
      <c r="BS15" s="198"/>
      <c r="BT15" s="198"/>
      <c r="BU15" s="198"/>
      <c r="BV15" s="121" t="s">
        <v>91</v>
      </c>
      <c r="BW15" s="120"/>
      <c r="BX15" s="120"/>
      <c r="BY15" s="9"/>
      <c r="BZ15" s="9"/>
      <c r="CA15" s="9"/>
      <c r="CB15" s="9"/>
      <c r="CC15" s="9"/>
      <c r="CD15" s="9"/>
      <c r="CE15" s="9"/>
      <c r="CF15" s="3"/>
      <c r="CG15" s="3"/>
      <c r="CH15" s="3"/>
      <c r="CI15" s="3"/>
      <c r="CJ15" s="3"/>
      <c r="CK15" s="3"/>
      <c r="CL15" s="3"/>
      <c r="CM15" s="3"/>
      <c r="CN15" s="3"/>
      <c r="CO15" s="3"/>
      <c r="CP15" s="3"/>
      <c r="CQ15" s="3"/>
      <c r="CR15" s="3"/>
      <c r="CS15" s="3"/>
      <c r="CT15" s="3"/>
      <c r="CU15" s="3"/>
      <c r="CV15" s="3"/>
      <c r="CW15" s="3"/>
      <c r="CX15" s="6"/>
      <c r="DB15" s="7"/>
      <c r="DC15" s="7"/>
      <c r="DD15" s="7"/>
      <c r="DE15" s="7"/>
      <c r="DF15" s="7"/>
      <c r="DG15" s="7"/>
      <c r="ED15" s="8"/>
      <c r="EE15" s="8"/>
      <c r="EF15" s="8"/>
      <c r="EG15" s="8"/>
      <c r="EH15" s="2" t="s">
        <v>66</v>
      </c>
    </row>
    <row r="16" spans="1:142" ht="24" customHeight="1" x14ac:dyDescent="0.4">
      <c r="B16" s="47"/>
      <c r="C16" s="9"/>
      <c r="D16" s="9"/>
      <c r="E16" s="9"/>
      <c r="F16" s="9"/>
      <c r="G16" s="9"/>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9"/>
      <c r="AJ16" s="9"/>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105" t="s">
        <v>92</v>
      </c>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6"/>
      <c r="DB16" s="7"/>
      <c r="DC16" s="7"/>
      <c r="DD16" s="7"/>
      <c r="DE16" s="7"/>
      <c r="DF16" s="7"/>
      <c r="ED16" s="8"/>
      <c r="EE16" s="8"/>
      <c r="EF16" s="8"/>
      <c r="EG16" s="8"/>
      <c r="EH16" s="2" t="s">
        <v>59</v>
      </c>
    </row>
    <row r="17" spans="1:137" ht="20.25" customHeight="1" thickBot="1" x14ac:dyDescent="0.45">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3"/>
      <c r="AV17" s="49"/>
      <c r="AW17" s="49"/>
      <c r="AX17" s="49"/>
      <c r="AY17" s="49"/>
      <c r="AZ17" s="49"/>
      <c r="BA17" s="49"/>
      <c r="BB17" s="49"/>
      <c r="BC17" s="49"/>
      <c r="BD17" s="49"/>
      <c r="BE17" s="49"/>
      <c r="BF17" s="49"/>
      <c r="BG17" s="49"/>
      <c r="BH17" s="49"/>
      <c r="BI17" s="49"/>
      <c r="BJ17" s="9"/>
      <c r="BK17" s="9"/>
      <c r="BL17" s="9"/>
      <c r="BM17" s="105" t="s">
        <v>93</v>
      </c>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6"/>
      <c r="DB17" s="7"/>
      <c r="DC17" s="7"/>
      <c r="DD17" s="7"/>
      <c r="DE17" s="7"/>
      <c r="DF17" s="7"/>
      <c r="DK17" s="50" t="s">
        <v>28</v>
      </c>
      <c r="ED17" s="8"/>
      <c r="EE17" s="8"/>
      <c r="EF17" s="8"/>
      <c r="EG17" s="8"/>
    </row>
    <row r="18" spans="1:137" ht="20.25" customHeight="1" thickBot="1" x14ac:dyDescent="0.45">
      <c r="B18" s="51" t="s">
        <v>86</v>
      </c>
      <c r="C18" s="52"/>
      <c r="D18" s="53"/>
      <c r="E18" s="52"/>
      <c r="F18" s="52"/>
      <c r="G18" s="52"/>
      <c r="H18" s="52"/>
      <c r="I18" s="52"/>
      <c r="J18" s="52"/>
      <c r="K18" s="52"/>
      <c r="L18" s="52"/>
      <c r="M18" s="54"/>
      <c r="N18" s="54"/>
      <c r="O18" s="54"/>
      <c r="P18" s="55"/>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7"/>
      <c r="AX18" s="58"/>
      <c r="AY18" s="55"/>
      <c r="AZ18" s="55"/>
      <c r="BA18" s="59"/>
      <c r="BB18" s="59"/>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9"/>
      <c r="CK18" s="59"/>
      <c r="CL18" s="59"/>
      <c r="CM18" s="59"/>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60"/>
    </row>
    <row r="19" spans="1:137" ht="37.5" customHeight="1" thickBot="1" x14ac:dyDescent="0.45">
      <c r="B19" s="61" t="s">
        <v>29</v>
      </c>
      <c r="C19" s="62"/>
      <c r="D19" s="180" t="s">
        <v>30</v>
      </c>
      <c r="E19" s="181"/>
      <c r="F19" s="181"/>
      <c r="G19" s="181"/>
      <c r="H19" s="181"/>
      <c r="I19" s="181"/>
      <c r="J19" s="181"/>
      <c r="K19" s="181"/>
      <c r="L19" s="181"/>
      <c r="M19" s="181"/>
      <c r="N19" s="181"/>
      <c r="O19" s="181"/>
      <c r="P19" s="181"/>
      <c r="Q19" s="182"/>
      <c r="R19" s="183" t="s">
        <v>31</v>
      </c>
      <c r="S19" s="183"/>
      <c r="T19" s="183"/>
      <c r="U19" s="183"/>
      <c r="V19" s="183"/>
      <c r="W19" s="183"/>
      <c r="X19" s="184" t="s">
        <v>32</v>
      </c>
      <c r="Y19" s="184"/>
      <c r="Z19" s="184"/>
      <c r="AA19" s="184"/>
      <c r="AB19" s="184"/>
      <c r="AC19" s="184"/>
      <c r="AD19" s="184"/>
      <c r="AE19" s="185" t="s">
        <v>33</v>
      </c>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0" t="s">
        <v>20</v>
      </c>
      <c r="BF19" s="181"/>
      <c r="BG19" s="181"/>
      <c r="BH19" s="181"/>
      <c r="BI19" s="181"/>
      <c r="BJ19" s="181"/>
      <c r="BK19" s="181"/>
      <c r="BL19" s="182"/>
      <c r="BM19" s="215" t="s">
        <v>34</v>
      </c>
      <c r="BN19" s="216"/>
      <c r="BO19" s="216"/>
      <c r="BP19" s="216"/>
      <c r="BQ19" s="216"/>
      <c r="BR19" s="217" t="s">
        <v>35</v>
      </c>
      <c r="BS19" s="217"/>
      <c r="BT19" s="217"/>
      <c r="BU19" s="217"/>
      <c r="BV19" s="217"/>
      <c r="BW19" s="217"/>
      <c r="BX19" s="217"/>
      <c r="BY19" s="217"/>
      <c r="BZ19" s="217"/>
      <c r="CA19" s="217"/>
      <c r="CB19" s="217"/>
      <c r="CC19" s="86" t="s">
        <v>50</v>
      </c>
      <c r="CD19" s="218" t="s">
        <v>51</v>
      </c>
      <c r="CE19" s="219"/>
      <c r="CF19" s="219"/>
      <c r="CG19" s="89" t="s">
        <v>73</v>
      </c>
      <c r="CH19" s="218" t="s">
        <v>58</v>
      </c>
      <c r="CI19" s="219"/>
      <c r="CJ19" s="219"/>
      <c r="CK19" s="219"/>
      <c r="CL19" s="219"/>
      <c r="CM19" s="199" t="s">
        <v>57</v>
      </c>
      <c r="CN19" s="200"/>
      <c r="CO19" s="200"/>
      <c r="CP19" s="200"/>
      <c r="CQ19" s="200"/>
      <c r="CR19" s="63"/>
      <c r="CS19" s="201" t="s">
        <v>26</v>
      </c>
      <c r="CT19" s="201"/>
      <c r="CU19" s="201"/>
      <c r="CV19" s="202"/>
      <c r="CW19" s="64"/>
      <c r="DA19" s="7" t="s">
        <v>36</v>
      </c>
      <c r="DB19" s="7" t="s">
        <v>37</v>
      </c>
      <c r="DC19" s="7" t="s">
        <v>38</v>
      </c>
      <c r="DD19" s="7" t="s">
        <v>39</v>
      </c>
      <c r="DE19" s="7"/>
      <c r="DF19" s="7"/>
      <c r="ED19" s="8"/>
      <c r="EE19" s="8"/>
      <c r="EF19" s="8"/>
      <c r="EG19" s="3"/>
    </row>
    <row r="20" spans="1:137" ht="20.25" customHeight="1" thickBot="1" x14ac:dyDescent="0.45">
      <c r="A20" s="46"/>
      <c r="B20" s="65" t="s">
        <v>40</v>
      </c>
      <c r="C20" s="66"/>
      <c r="D20" s="203" t="s">
        <v>52</v>
      </c>
      <c r="E20" s="204"/>
      <c r="F20" s="204"/>
      <c r="G20" s="204"/>
      <c r="H20" s="204"/>
      <c r="I20" s="204"/>
      <c r="J20" s="204"/>
      <c r="K20" s="204"/>
      <c r="L20" s="204"/>
      <c r="M20" s="204"/>
      <c r="N20" s="204"/>
      <c r="O20" s="204"/>
      <c r="P20" s="204"/>
      <c r="Q20" s="205"/>
      <c r="R20" s="206" t="s">
        <v>53</v>
      </c>
      <c r="S20" s="207"/>
      <c r="T20" s="207"/>
      <c r="U20" s="207"/>
      <c r="V20" s="207"/>
      <c r="W20" s="208"/>
      <c r="X20" s="67" t="s">
        <v>54</v>
      </c>
      <c r="Y20" s="68"/>
      <c r="Z20" s="68"/>
      <c r="AA20" s="68"/>
      <c r="AB20" s="68"/>
      <c r="AC20" s="68"/>
      <c r="AD20" s="69"/>
      <c r="AE20" s="70" t="s">
        <v>55</v>
      </c>
      <c r="AF20" s="71"/>
      <c r="AG20" s="71"/>
      <c r="AH20" s="71"/>
      <c r="AI20" s="71"/>
      <c r="AJ20" s="71"/>
      <c r="AK20" s="71"/>
      <c r="AL20" s="71"/>
      <c r="AM20" s="71"/>
      <c r="AN20" s="71"/>
      <c r="AO20" s="71"/>
      <c r="AP20" s="71"/>
      <c r="AQ20" s="71"/>
      <c r="AR20" s="71"/>
      <c r="AS20" s="71"/>
      <c r="AT20" s="71"/>
      <c r="AU20" s="71"/>
      <c r="AV20" s="71"/>
      <c r="AW20" s="71"/>
      <c r="AX20" s="71"/>
      <c r="AY20" s="71"/>
      <c r="AZ20" s="71"/>
      <c r="BA20" s="71"/>
      <c r="BB20" s="71"/>
      <c r="BC20" s="71"/>
      <c r="BD20" s="72"/>
      <c r="BE20" s="73" t="s">
        <v>56</v>
      </c>
      <c r="BF20" s="73"/>
      <c r="BG20" s="74"/>
      <c r="BH20" s="73"/>
      <c r="BI20" s="73"/>
      <c r="BJ20" s="73"/>
      <c r="BK20" s="75"/>
      <c r="BL20" s="76"/>
      <c r="BM20" s="220" t="s">
        <v>72</v>
      </c>
      <c r="BN20" s="221"/>
      <c r="BO20" s="221"/>
      <c r="BP20" s="221"/>
      <c r="BQ20" s="221"/>
      <c r="BR20" s="221"/>
      <c r="BS20" s="221"/>
      <c r="BT20" s="221"/>
      <c r="BU20" s="221"/>
      <c r="BV20" s="221"/>
      <c r="BW20" s="221"/>
      <c r="BX20" s="221"/>
      <c r="BY20" s="221"/>
      <c r="BZ20" s="221"/>
      <c r="CA20" s="221"/>
      <c r="CB20" s="222"/>
      <c r="CC20" s="88" t="s">
        <v>60</v>
      </c>
      <c r="CD20" s="209" t="s">
        <v>74</v>
      </c>
      <c r="CE20" s="210"/>
      <c r="CF20" s="210"/>
      <c r="CG20" s="210"/>
      <c r="CH20" s="210"/>
      <c r="CI20" s="210"/>
      <c r="CJ20" s="210"/>
      <c r="CK20" s="210"/>
      <c r="CL20" s="210"/>
      <c r="CM20" s="211" t="s">
        <v>61</v>
      </c>
      <c r="CN20" s="211"/>
      <c r="CO20" s="211"/>
      <c r="CP20" s="211"/>
      <c r="CQ20" s="211"/>
      <c r="CR20" s="77"/>
      <c r="CS20" s="212">
        <v>0</v>
      </c>
      <c r="CT20" s="213"/>
      <c r="CU20" s="213"/>
      <c r="CV20" s="214"/>
      <c r="CW20" s="78"/>
      <c r="CZ20" s="122">
        <f>COUNT(DA20:DA40)</f>
        <v>0</v>
      </c>
      <c r="DA20" s="7" t="e">
        <f>MATCH("*"&amp;$DA$19&amp;"*",X21,0)</f>
        <v>#N/A</v>
      </c>
      <c r="DB20" s="7" t="e">
        <f>INDEX(#REF!,MATCH("*"&amp;注文シート!BM21&amp;"*",#REF!,0))</f>
        <v>#REF!</v>
      </c>
      <c r="DC20" s="7" t="e">
        <f>VLOOKUP($DB20,#REF!,2,0)</f>
        <v>#REF!</v>
      </c>
      <c r="DD20" s="7" t="e">
        <f>VLOOKUP($DB20,#REF!,4,0)</f>
        <v>#REF!</v>
      </c>
      <c r="DE20" s="7"/>
      <c r="DF20" s="7"/>
      <c r="DK20" s="8" t="e">
        <f>IF(#REF!=#REF!,30,IF(#REF!=#REF!,30,IF(#REF!=#REF!,30,IF(#REF!=#REF!,30,IF(#REF!=#REF!,30,IF(#REF!=$DK$17,30,IF(#REF!=$DK$18,30,0)))))))</f>
        <v>#REF!</v>
      </c>
      <c r="ED20" s="8"/>
      <c r="EE20" s="8"/>
      <c r="EF20" s="8"/>
      <c r="EG20" s="8"/>
    </row>
    <row r="21" spans="1:137" ht="20.25" customHeight="1" x14ac:dyDescent="0.4">
      <c r="B21" s="237">
        <v>1</v>
      </c>
      <c r="C21" s="238"/>
      <c r="D21" s="226"/>
      <c r="E21" s="226"/>
      <c r="F21" s="226"/>
      <c r="G21" s="226"/>
      <c r="H21" s="226"/>
      <c r="I21" s="226"/>
      <c r="J21" s="226"/>
      <c r="K21" s="226"/>
      <c r="L21" s="226"/>
      <c r="M21" s="226"/>
      <c r="N21" s="226"/>
      <c r="O21" s="226"/>
      <c r="P21" s="226"/>
      <c r="Q21" s="226"/>
      <c r="R21" s="227"/>
      <c r="S21" s="227"/>
      <c r="T21" s="227"/>
      <c r="U21" s="227"/>
      <c r="V21" s="227"/>
      <c r="W21" s="227"/>
      <c r="X21" s="239"/>
      <c r="Y21" s="240"/>
      <c r="Z21" s="240"/>
      <c r="AA21" s="240"/>
      <c r="AB21" s="240"/>
      <c r="AC21" s="240"/>
      <c r="AD21" s="241"/>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9"/>
      <c r="BF21" s="230"/>
      <c r="BG21" s="230"/>
      <c r="BH21" s="230"/>
      <c r="BI21" s="230"/>
      <c r="BJ21" s="230"/>
      <c r="BK21" s="230"/>
      <c r="BL21" s="231"/>
      <c r="BM21" s="232"/>
      <c r="BN21" s="232"/>
      <c r="BO21" s="232"/>
      <c r="BP21" s="232"/>
      <c r="BQ21" s="232"/>
      <c r="BR21" s="233" t="str">
        <f>IF(BM21="","",VLOOKUP(BM21,商品リスト!$B$2:$D$104,2,FALSE))</f>
        <v/>
      </c>
      <c r="BS21" s="233"/>
      <c r="BT21" s="233"/>
      <c r="BU21" s="233"/>
      <c r="BV21" s="233"/>
      <c r="BW21" s="233"/>
      <c r="BX21" s="233"/>
      <c r="BY21" s="233"/>
      <c r="BZ21" s="233"/>
      <c r="CA21" s="233"/>
      <c r="CB21" s="233"/>
      <c r="CC21" s="87"/>
      <c r="CD21" s="234"/>
      <c r="CE21" s="234"/>
      <c r="CF21" s="234"/>
      <c r="CG21" s="87"/>
      <c r="CH21" s="235"/>
      <c r="CI21" s="235"/>
      <c r="CJ21" s="235"/>
      <c r="CK21" s="235"/>
      <c r="CL21" s="235"/>
      <c r="CM21" s="236" t="str">
        <f>IF(BM21="","",VLOOKUP(BM21,商品リスト!$B$2:$D$104,3,FALSE)*CC21)</f>
        <v/>
      </c>
      <c r="CN21" s="236"/>
      <c r="CO21" s="236"/>
      <c r="CP21" s="236"/>
      <c r="CQ21" s="236"/>
      <c r="CR21" s="79"/>
      <c r="CS21" s="223" t="e">
        <f>IF(5400&lt;=#REF!,0,VLOOKUP($DB20,#REF!,8,0))</f>
        <v>#REF!</v>
      </c>
      <c r="CT21" s="223"/>
      <c r="CU21" s="223"/>
      <c r="CV21" s="223"/>
      <c r="CW21" s="80"/>
      <c r="CX21" s="81"/>
      <c r="CY21" s="81"/>
      <c r="CZ21" s="82"/>
      <c r="DA21" s="81" t="e">
        <f>MATCH("*"&amp;$DA$19&amp;"*",X22,0)</f>
        <v>#N/A</v>
      </c>
      <c r="DB21" s="81" t="e">
        <f>INDEX(#REF!,MATCH("*"&amp;注文シート!BM22&amp;"*",#REF!,0))</f>
        <v>#REF!</v>
      </c>
      <c r="DC21" s="81" t="e">
        <f>VLOOKUP($DB21,#REF!,2,0)</f>
        <v>#REF!</v>
      </c>
      <c r="DD21" s="81" t="e">
        <f>VLOOKUP($DB21,#REF!,4,0)</f>
        <v>#REF!</v>
      </c>
      <c r="DE21" s="81"/>
      <c r="DF21" s="81"/>
      <c r="DG21" s="83"/>
      <c r="DH21" s="83"/>
      <c r="DI21" s="84"/>
      <c r="DJ21" s="83"/>
      <c r="DK21" s="83" t="e">
        <f>IF(#REF!=#REF!,30,IF(#REF!=#REF!,30,IF(#REF!=#REF!,30,IF(#REF!=#REF!,30,IF(#REF!=#REF!,30,IF(#REF!=$DK$17,30,IF(#REF!=$DK$18,30,0)))))))</f>
        <v>#REF!</v>
      </c>
      <c r="DL21" s="83"/>
      <c r="DM21" s="83"/>
      <c r="DN21" s="83"/>
      <c r="DO21" s="83"/>
      <c r="DP21" s="83"/>
      <c r="DQ21" s="83"/>
      <c r="DR21" s="83"/>
      <c r="DS21" s="83"/>
      <c r="DT21" s="83"/>
      <c r="DU21" s="83"/>
      <c r="DV21" s="83"/>
      <c r="DW21" s="83"/>
      <c r="DX21" s="83"/>
      <c r="DY21" s="83"/>
      <c r="DZ21" s="83"/>
      <c r="EA21" s="83"/>
      <c r="EB21" s="83"/>
      <c r="EC21" s="83"/>
      <c r="ED21" s="83"/>
      <c r="EE21" s="83"/>
      <c r="EF21" s="83"/>
      <c r="EG21" s="8"/>
    </row>
    <row r="22" spans="1:137" ht="20.25" customHeight="1" x14ac:dyDescent="0.4">
      <c r="B22" s="224">
        <v>2</v>
      </c>
      <c r="C22" s="225"/>
      <c r="D22" s="226"/>
      <c r="E22" s="226"/>
      <c r="F22" s="226"/>
      <c r="G22" s="226"/>
      <c r="H22" s="226"/>
      <c r="I22" s="226"/>
      <c r="J22" s="226"/>
      <c r="K22" s="226"/>
      <c r="L22" s="226"/>
      <c r="M22" s="226"/>
      <c r="N22" s="226"/>
      <c r="O22" s="226"/>
      <c r="P22" s="226"/>
      <c r="Q22" s="226"/>
      <c r="R22" s="227"/>
      <c r="S22" s="227"/>
      <c r="T22" s="227"/>
      <c r="U22" s="227"/>
      <c r="V22" s="227"/>
      <c r="W22" s="227"/>
      <c r="X22" s="242"/>
      <c r="Y22" s="243"/>
      <c r="Z22" s="243"/>
      <c r="AA22" s="243"/>
      <c r="AB22" s="243"/>
      <c r="AC22" s="243"/>
      <c r="AD22" s="244"/>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9"/>
      <c r="BF22" s="230"/>
      <c r="BG22" s="230"/>
      <c r="BH22" s="230"/>
      <c r="BI22" s="230"/>
      <c r="BJ22" s="230"/>
      <c r="BK22" s="230"/>
      <c r="BL22" s="231"/>
      <c r="BM22" s="232"/>
      <c r="BN22" s="232"/>
      <c r="BO22" s="232"/>
      <c r="BP22" s="232"/>
      <c r="BQ22" s="232"/>
      <c r="BR22" s="233" t="str">
        <f>IF(BM22="","",VLOOKUP(BM22,商品リスト!$B$2:$D$104,2,FALSE))</f>
        <v/>
      </c>
      <c r="BS22" s="233"/>
      <c r="BT22" s="233"/>
      <c r="BU22" s="233"/>
      <c r="BV22" s="233"/>
      <c r="BW22" s="233"/>
      <c r="BX22" s="233"/>
      <c r="BY22" s="233"/>
      <c r="BZ22" s="233"/>
      <c r="CA22" s="233"/>
      <c r="CB22" s="233"/>
      <c r="CC22" s="87"/>
      <c r="CD22" s="234"/>
      <c r="CE22" s="234"/>
      <c r="CF22" s="234"/>
      <c r="CG22" s="87"/>
      <c r="CH22" s="235"/>
      <c r="CI22" s="235"/>
      <c r="CJ22" s="235"/>
      <c r="CK22" s="235"/>
      <c r="CL22" s="235"/>
      <c r="CM22" s="236" t="str">
        <f>IF(BM22="","",VLOOKUP(BM22,商品リスト!$B$2:$D$104,3,FALSE)*CC22)</f>
        <v/>
      </c>
      <c r="CN22" s="236"/>
      <c r="CO22" s="236"/>
      <c r="CP22" s="236"/>
      <c r="CQ22" s="236"/>
      <c r="CR22" s="79"/>
      <c r="CS22" s="223"/>
      <c r="CT22" s="223"/>
      <c r="CU22" s="223"/>
      <c r="CV22" s="223"/>
      <c r="CW22" s="80"/>
      <c r="CX22" s="81"/>
      <c r="CY22" s="81"/>
      <c r="CZ22" s="82"/>
      <c r="DA22" s="81"/>
      <c r="DB22" s="81"/>
      <c r="DC22" s="81"/>
      <c r="DD22" s="81"/>
      <c r="DE22" s="81"/>
      <c r="DF22" s="81"/>
      <c r="DG22" s="83"/>
      <c r="DH22" s="83"/>
      <c r="DI22" s="83"/>
      <c r="DJ22" s="83"/>
      <c r="DK22" s="83"/>
      <c r="DL22" s="83"/>
      <c r="DM22" s="83"/>
      <c r="DN22" s="83"/>
      <c r="DO22" s="83"/>
      <c r="DP22" s="83"/>
      <c r="DQ22" s="83"/>
      <c r="DR22" s="83"/>
      <c r="DS22" s="83"/>
      <c r="DT22" s="83"/>
      <c r="DU22" s="83"/>
      <c r="DV22" s="83"/>
      <c r="DW22" s="83"/>
      <c r="DX22" s="83"/>
      <c r="DY22" s="83"/>
      <c r="DZ22" s="83"/>
      <c r="EA22" s="83"/>
      <c r="EB22" s="83"/>
      <c r="EC22" s="83"/>
      <c r="ED22" s="83"/>
      <c r="EE22" s="83"/>
      <c r="EF22" s="83"/>
      <c r="EG22" s="8"/>
    </row>
    <row r="23" spans="1:137" ht="20.25" customHeight="1" x14ac:dyDescent="0.4">
      <c r="B23" s="224">
        <v>3</v>
      </c>
      <c r="C23" s="225"/>
      <c r="D23" s="226"/>
      <c r="E23" s="226"/>
      <c r="F23" s="226"/>
      <c r="G23" s="226"/>
      <c r="H23" s="226"/>
      <c r="I23" s="226"/>
      <c r="J23" s="226"/>
      <c r="K23" s="226"/>
      <c r="L23" s="226"/>
      <c r="M23" s="226"/>
      <c r="N23" s="226"/>
      <c r="O23" s="226"/>
      <c r="P23" s="226"/>
      <c r="Q23" s="226"/>
      <c r="R23" s="227"/>
      <c r="S23" s="227"/>
      <c r="T23" s="227"/>
      <c r="U23" s="227"/>
      <c r="V23" s="227"/>
      <c r="W23" s="227"/>
      <c r="X23" s="242"/>
      <c r="Y23" s="243"/>
      <c r="Z23" s="243"/>
      <c r="AA23" s="243"/>
      <c r="AB23" s="243"/>
      <c r="AC23" s="243"/>
      <c r="AD23" s="244"/>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9"/>
      <c r="BF23" s="230"/>
      <c r="BG23" s="230"/>
      <c r="BH23" s="230"/>
      <c r="BI23" s="230"/>
      <c r="BJ23" s="230"/>
      <c r="BK23" s="230"/>
      <c r="BL23" s="231"/>
      <c r="BM23" s="232"/>
      <c r="BN23" s="232"/>
      <c r="BO23" s="232"/>
      <c r="BP23" s="232"/>
      <c r="BQ23" s="232"/>
      <c r="BR23" s="233" t="str">
        <f>IF(BM23="","",VLOOKUP(BM23,商品リスト!$B$2:$D$104,2,FALSE))</f>
        <v/>
      </c>
      <c r="BS23" s="233"/>
      <c r="BT23" s="233"/>
      <c r="BU23" s="233"/>
      <c r="BV23" s="233"/>
      <c r="BW23" s="233"/>
      <c r="BX23" s="233"/>
      <c r="BY23" s="233"/>
      <c r="BZ23" s="233"/>
      <c r="CA23" s="233"/>
      <c r="CB23" s="233"/>
      <c r="CC23" s="87"/>
      <c r="CD23" s="234"/>
      <c r="CE23" s="234"/>
      <c r="CF23" s="234"/>
      <c r="CG23" s="87"/>
      <c r="CH23" s="235"/>
      <c r="CI23" s="235"/>
      <c r="CJ23" s="235"/>
      <c r="CK23" s="235"/>
      <c r="CL23" s="235"/>
      <c r="CM23" s="236" t="str">
        <f>IF(BM23="","",VLOOKUP(BM23,商品リスト!$B$2:$D$104,3,FALSE)*CC23)</f>
        <v/>
      </c>
      <c r="CN23" s="236"/>
      <c r="CO23" s="236"/>
      <c r="CP23" s="236"/>
      <c r="CQ23" s="236"/>
      <c r="CR23" s="79"/>
      <c r="CS23" s="223" t="e">
        <f>IF(5400&lt;=#REF!,0,VLOOKUP($DB22,#REF!,8,0))</f>
        <v>#REF!</v>
      </c>
      <c r="CT23" s="223"/>
      <c r="CU23" s="223"/>
      <c r="CV23" s="223"/>
      <c r="CW23" s="80"/>
      <c r="CX23" s="81"/>
      <c r="CY23" s="81"/>
      <c r="CZ23" s="82"/>
      <c r="DA23" s="81" t="e">
        <f t="shared" ref="DA23:DA39" si="0">MATCH("*"&amp;$DA$19&amp;"*",X24,0)</f>
        <v>#N/A</v>
      </c>
      <c r="DB23" s="81" t="e">
        <f>INDEX(#REF!,MATCH("*"&amp;注文シート!BM24&amp;"*",#REF!,0))</f>
        <v>#REF!</v>
      </c>
      <c r="DC23" s="81" t="e">
        <f>VLOOKUP($DB23,#REF!,2,0)</f>
        <v>#REF!</v>
      </c>
      <c r="DD23" s="81" t="e">
        <f>VLOOKUP($DB23,#REF!,4,0)</f>
        <v>#REF!</v>
      </c>
      <c r="DE23" s="81"/>
      <c r="DF23" s="81"/>
      <c r="DG23" s="83"/>
      <c r="DH23" s="83"/>
      <c r="DI23" s="83"/>
      <c r="DJ23" s="83"/>
      <c r="DK23" s="83" t="e">
        <f>IF(#REF!=#REF!,30,IF(#REF!=#REF!,30,IF(#REF!=#REF!,30,IF(#REF!=#REF!,30,IF(#REF!=#REF!,30,IF(#REF!=$DK$17,30,IF(#REF!=$DK$18,30,0)))))))</f>
        <v>#REF!</v>
      </c>
      <c r="DL23" s="83"/>
      <c r="DM23" s="83"/>
      <c r="DN23" s="83"/>
      <c r="DO23" s="83"/>
      <c r="DP23" s="83"/>
      <c r="DQ23" s="83"/>
      <c r="DR23" s="83"/>
      <c r="DS23" s="83"/>
      <c r="DT23" s="83"/>
      <c r="DU23" s="83"/>
      <c r="DV23" s="83"/>
      <c r="DW23" s="83"/>
      <c r="DX23" s="83"/>
      <c r="DY23" s="83"/>
      <c r="DZ23" s="83"/>
      <c r="EA23" s="83"/>
      <c r="EB23" s="83"/>
      <c r="EC23" s="83"/>
      <c r="ED23" s="83"/>
      <c r="EE23" s="83"/>
      <c r="EF23" s="83"/>
      <c r="EG23" s="8"/>
    </row>
    <row r="24" spans="1:137" ht="20.25" customHeight="1" x14ac:dyDescent="0.4">
      <c r="B24" s="224">
        <v>4</v>
      </c>
      <c r="C24" s="225"/>
      <c r="D24" s="226"/>
      <c r="E24" s="226"/>
      <c r="F24" s="226"/>
      <c r="G24" s="226"/>
      <c r="H24" s="226"/>
      <c r="I24" s="226"/>
      <c r="J24" s="226"/>
      <c r="K24" s="226"/>
      <c r="L24" s="226"/>
      <c r="M24" s="226"/>
      <c r="N24" s="226"/>
      <c r="O24" s="226"/>
      <c r="P24" s="226"/>
      <c r="Q24" s="226"/>
      <c r="R24" s="245"/>
      <c r="S24" s="245"/>
      <c r="T24" s="245"/>
      <c r="U24" s="245"/>
      <c r="V24" s="245"/>
      <c r="W24" s="245"/>
      <c r="X24" s="242"/>
      <c r="Y24" s="243"/>
      <c r="Z24" s="243"/>
      <c r="AA24" s="243"/>
      <c r="AB24" s="243"/>
      <c r="AC24" s="243"/>
      <c r="AD24" s="244"/>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9"/>
      <c r="BF24" s="230"/>
      <c r="BG24" s="230"/>
      <c r="BH24" s="230"/>
      <c r="BI24" s="230"/>
      <c r="BJ24" s="230"/>
      <c r="BK24" s="230"/>
      <c r="BL24" s="231"/>
      <c r="BM24" s="232"/>
      <c r="BN24" s="232"/>
      <c r="BO24" s="232"/>
      <c r="BP24" s="232"/>
      <c r="BQ24" s="232"/>
      <c r="BR24" s="233" t="str">
        <f>IF(BM24="","",VLOOKUP(BM24,商品リスト!$B$2:$D$104,2,FALSE))</f>
        <v/>
      </c>
      <c r="BS24" s="233"/>
      <c r="BT24" s="233"/>
      <c r="BU24" s="233"/>
      <c r="BV24" s="233"/>
      <c r="BW24" s="233"/>
      <c r="BX24" s="233"/>
      <c r="BY24" s="233"/>
      <c r="BZ24" s="233"/>
      <c r="CA24" s="233"/>
      <c r="CB24" s="233"/>
      <c r="CC24" s="87"/>
      <c r="CD24" s="234"/>
      <c r="CE24" s="234"/>
      <c r="CF24" s="234"/>
      <c r="CG24" s="87"/>
      <c r="CH24" s="235"/>
      <c r="CI24" s="235"/>
      <c r="CJ24" s="235"/>
      <c r="CK24" s="235"/>
      <c r="CL24" s="235"/>
      <c r="CM24" s="236" t="str">
        <f>IF(BM24="","",VLOOKUP(BM24,商品リスト!$B$2:$D$104,3,FALSE)*CC24)</f>
        <v/>
      </c>
      <c r="CN24" s="236"/>
      <c r="CO24" s="236"/>
      <c r="CP24" s="236"/>
      <c r="CQ24" s="236"/>
      <c r="CR24" s="79"/>
      <c r="CS24" s="223" t="e">
        <f>IF(5400&lt;=#REF!,0,VLOOKUP($DB23,#REF!,8,0))</f>
        <v>#REF!</v>
      </c>
      <c r="CT24" s="223"/>
      <c r="CU24" s="223"/>
      <c r="CV24" s="223"/>
      <c r="CW24" s="80"/>
      <c r="CX24" s="81"/>
      <c r="CY24" s="81"/>
      <c r="CZ24" s="82"/>
      <c r="DA24" s="81" t="e">
        <f t="shared" si="0"/>
        <v>#N/A</v>
      </c>
      <c r="DB24" s="81" t="e">
        <f>INDEX(#REF!,MATCH("*"&amp;注文シート!BM25&amp;"*",#REF!,0))</f>
        <v>#REF!</v>
      </c>
      <c r="DC24" s="81" t="e">
        <f>VLOOKUP($DB24,#REF!,2,0)</f>
        <v>#REF!</v>
      </c>
      <c r="DD24" s="81" t="e">
        <f>VLOOKUP($DB24,#REF!,4,0)</f>
        <v>#REF!</v>
      </c>
      <c r="DE24" s="81"/>
      <c r="DF24" s="81"/>
      <c r="DG24" s="83"/>
      <c r="DH24" s="83"/>
      <c r="DI24" s="83"/>
      <c r="DJ24" s="83"/>
      <c r="DK24" s="83" t="e">
        <f>IF(#REF!=#REF!,30,IF(#REF!=#REF!,30,IF(#REF!=#REF!,30,IF(#REF!=#REF!,30,IF(#REF!=#REF!,30,IF(#REF!=$DK$17,30,IF(#REF!=$DK$18,30,0)))))))</f>
        <v>#REF!</v>
      </c>
      <c r="DL24" s="83"/>
      <c r="DM24" s="83"/>
      <c r="DN24" s="83"/>
      <c r="DO24" s="83"/>
      <c r="DP24" s="83"/>
      <c r="DQ24" s="83"/>
      <c r="DR24" s="83"/>
      <c r="DS24" s="83"/>
      <c r="DT24" s="83"/>
      <c r="DU24" s="83"/>
      <c r="DV24" s="83"/>
      <c r="DW24" s="83"/>
      <c r="DX24" s="83"/>
      <c r="DY24" s="83"/>
      <c r="DZ24" s="83"/>
      <c r="EA24" s="83"/>
      <c r="EB24" s="83"/>
      <c r="EC24" s="83"/>
      <c r="ED24" s="83"/>
      <c r="EE24" s="83"/>
      <c r="EF24" s="83"/>
      <c r="EG24" s="8"/>
    </row>
    <row r="25" spans="1:137" ht="20.25" customHeight="1" x14ac:dyDescent="0.4">
      <c r="B25" s="224">
        <v>5</v>
      </c>
      <c r="C25" s="225"/>
      <c r="D25" s="226"/>
      <c r="E25" s="226"/>
      <c r="F25" s="226"/>
      <c r="G25" s="226"/>
      <c r="H25" s="226"/>
      <c r="I25" s="226"/>
      <c r="J25" s="226"/>
      <c r="K25" s="226"/>
      <c r="L25" s="226"/>
      <c r="M25" s="226"/>
      <c r="N25" s="226"/>
      <c r="O25" s="226"/>
      <c r="P25" s="226"/>
      <c r="Q25" s="226"/>
      <c r="R25" s="245"/>
      <c r="S25" s="245"/>
      <c r="T25" s="245"/>
      <c r="U25" s="245"/>
      <c r="V25" s="245"/>
      <c r="W25" s="245"/>
      <c r="X25" s="242"/>
      <c r="Y25" s="243"/>
      <c r="Z25" s="243"/>
      <c r="AA25" s="243"/>
      <c r="AB25" s="243"/>
      <c r="AC25" s="243"/>
      <c r="AD25" s="244"/>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9"/>
      <c r="BF25" s="230"/>
      <c r="BG25" s="230"/>
      <c r="BH25" s="230"/>
      <c r="BI25" s="230"/>
      <c r="BJ25" s="230"/>
      <c r="BK25" s="230"/>
      <c r="BL25" s="231"/>
      <c r="BM25" s="232"/>
      <c r="BN25" s="232"/>
      <c r="BO25" s="232"/>
      <c r="BP25" s="232"/>
      <c r="BQ25" s="232"/>
      <c r="BR25" s="233" t="str">
        <f>IF(BM25="","",VLOOKUP(BM25,商品リスト!$B$2:$D$104,2,FALSE))</f>
        <v/>
      </c>
      <c r="BS25" s="233"/>
      <c r="BT25" s="233"/>
      <c r="BU25" s="233"/>
      <c r="BV25" s="233"/>
      <c r="BW25" s="233"/>
      <c r="BX25" s="233"/>
      <c r="BY25" s="233"/>
      <c r="BZ25" s="233"/>
      <c r="CA25" s="233"/>
      <c r="CB25" s="233"/>
      <c r="CC25" s="87"/>
      <c r="CD25" s="234"/>
      <c r="CE25" s="234"/>
      <c r="CF25" s="234"/>
      <c r="CG25" s="87"/>
      <c r="CH25" s="235"/>
      <c r="CI25" s="235"/>
      <c r="CJ25" s="235"/>
      <c r="CK25" s="235"/>
      <c r="CL25" s="235"/>
      <c r="CM25" s="236" t="str">
        <f>IF(BM25="","",VLOOKUP(BM25,商品リスト!$B$2:$D$104,3,FALSE)*CC25)</f>
        <v/>
      </c>
      <c r="CN25" s="236"/>
      <c r="CO25" s="236"/>
      <c r="CP25" s="236"/>
      <c r="CQ25" s="236"/>
      <c r="CR25" s="79"/>
      <c r="CS25" s="223" t="e">
        <f>IF(5400&lt;=#REF!,0,VLOOKUP($DB24,#REF!,8,0))</f>
        <v>#REF!</v>
      </c>
      <c r="CT25" s="223"/>
      <c r="CU25" s="223"/>
      <c r="CV25" s="223"/>
      <c r="CW25" s="80"/>
      <c r="CX25" s="81"/>
      <c r="CY25" s="81"/>
      <c r="CZ25" s="82"/>
      <c r="DA25" s="81" t="e">
        <f t="shared" si="0"/>
        <v>#N/A</v>
      </c>
      <c r="DB25" s="81" t="e">
        <f>INDEX(#REF!,MATCH("*"&amp;注文シート!BM26&amp;"*",#REF!,0))</f>
        <v>#REF!</v>
      </c>
      <c r="DC25" s="81" t="e">
        <f>VLOOKUP($DB25,#REF!,2,0)</f>
        <v>#REF!</v>
      </c>
      <c r="DD25" s="81" t="e">
        <f>VLOOKUP($DB25,#REF!,4,0)</f>
        <v>#REF!</v>
      </c>
      <c r="DE25" s="81"/>
      <c r="DF25" s="81"/>
      <c r="DG25" s="83"/>
      <c r="DH25" s="83"/>
      <c r="DI25" s="83"/>
      <c r="DJ25" s="83"/>
      <c r="DK25" s="83" t="e">
        <f>IF(#REF!=#REF!,30,IF(#REF!=#REF!,30,IF(#REF!=#REF!,30,IF(#REF!=#REF!,30,IF(#REF!=#REF!,30,IF(#REF!=$DK$17,30,IF(#REF!=$DK$18,30,0)))))))</f>
        <v>#REF!</v>
      </c>
      <c r="DL25" s="83"/>
      <c r="DM25" s="83"/>
      <c r="DN25" s="83"/>
      <c r="DO25" s="83"/>
      <c r="DP25" s="83"/>
      <c r="DQ25" s="83"/>
      <c r="DR25" s="83"/>
      <c r="DS25" s="83"/>
      <c r="DT25" s="83"/>
      <c r="DU25" s="83"/>
      <c r="DV25" s="83"/>
      <c r="DW25" s="83"/>
      <c r="DX25" s="83"/>
      <c r="DY25" s="83"/>
      <c r="DZ25" s="83"/>
      <c r="EA25" s="83"/>
      <c r="EB25" s="83"/>
      <c r="EC25" s="83"/>
      <c r="ED25" s="83"/>
      <c r="EE25" s="83"/>
      <c r="EF25" s="83"/>
      <c r="EG25" s="8"/>
    </row>
    <row r="26" spans="1:137" ht="20.25" customHeight="1" x14ac:dyDescent="0.4">
      <c r="B26" s="224">
        <v>6</v>
      </c>
      <c r="C26" s="225"/>
      <c r="D26" s="228"/>
      <c r="E26" s="228"/>
      <c r="F26" s="228"/>
      <c r="G26" s="228"/>
      <c r="H26" s="228"/>
      <c r="I26" s="228"/>
      <c r="J26" s="228"/>
      <c r="K26" s="228"/>
      <c r="L26" s="228"/>
      <c r="M26" s="228"/>
      <c r="N26" s="228"/>
      <c r="O26" s="228"/>
      <c r="P26" s="228"/>
      <c r="Q26" s="228"/>
      <c r="R26" s="245"/>
      <c r="S26" s="245"/>
      <c r="T26" s="245"/>
      <c r="U26" s="245"/>
      <c r="V26" s="245"/>
      <c r="W26" s="245"/>
      <c r="X26" s="242"/>
      <c r="Y26" s="243"/>
      <c r="Z26" s="243"/>
      <c r="AA26" s="243"/>
      <c r="AB26" s="243"/>
      <c r="AC26" s="243"/>
      <c r="AD26" s="244"/>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9"/>
      <c r="BF26" s="230"/>
      <c r="BG26" s="230"/>
      <c r="BH26" s="230"/>
      <c r="BI26" s="230"/>
      <c r="BJ26" s="230"/>
      <c r="BK26" s="230"/>
      <c r="BL26" s="231"/>
      <c r="BM26" s="232"/>
      <c r="BN26" s="232"/>
      <c r="BO26" s="232"/>
      <c r="BP26" s="232"/>
      <c r="BQ26" s="232"/>
      <c r="BR26" s="233" t="str">
        <f>IF(BM26="","",VLOOKUP(BM26,商品リスト!$B$2:$D$104,2,FALSE))</f>
        <v/>
      </c>
      <c r="BS26" s="233"/>
      <c r="BT26" s="233"/>
      <c r="BU26" s="233"/>
      <c r="BV26" s="233"/>
      <c r="BW26" s="233"/>
      <c r="BX26" s="233"/>
      <c r="BY26" s="233"/>
      <c r="BZ26" s="233"/>
      <c r="CA26" s="233"/>
      <c r="CB26" s="233"/>
      <c r="CC26" s="87"/>
      <c r="CD26" s="234"/>
      <c r="CE26" s="234"/>
      <c r="CF26" s="234"/>
      <c r="CG26" s="87"/>
      <c r="CH26" s="235"/>
      <c r="CI26" s="235"/>
      <c r="CJ26" s="235"/>
      <c r="CK26" s="235"/>
      <c r="CL26" s="235"/>
      <c r="CM26" s="236" t="str">
        <f>IF(BM26="","",VLOOKUP(BM26,商品リスト!$B$2:$D$104,3,FALSE)*CC26)</f>
        <v/>
      </c>
      <c r="CN26" s="236"/>
      <c r="CO26" s="236"/>
      <c r="CP26" s="236"/>
      <c r="CQ26" s="236"/>
      <c r="CR26" s="79"/>
      <c r="CS26" s="223" t="e">
        <f>IF(5400&lt;=#REF!,0,VLOOKUP($DB25,#REF!,8,0))</f>
        <v>#REF!</v>
      </c>
      <c r="CT26" s="223"/>
      <c r="CU26" s="223"/>
      <c r="CV26" s="223"/>
      <c r="CW26" s="80"/>
      <c r="CX26" s="81"/>
      <c r="CY26" s="81"/>
      <c r="CZ26" s="82"/>
      <c r="DA26" s="81" t="e">
        <f t="shared" si="0"/>
        <v>#N/A</v>
      </c>
      <c r="DB26" s="81" t="e">
        <f>INDEX(#REF!,MATCH("*"&amp;注文シート!BM27&amp;"*",#REF!,0))</f>
        <v>#REF!</v>
      </c>
      <c r="DC26" s="81" t="e">
        <f>VLOOKUP($DB26,#REF!,2,0)</f>
        <v>#REF!</v>
      </c>
      <c r="DD26" s="81" t="e">
        <f>VLOOKUP($DB26,#REF!,4,0)</f>
        <v>#REF!</v>
      </c>
      <c r="DE26" s="81"/>
      <c r="DF26" s="81"/>
      <c r="DG26" s="83"/>
      <c r="DH26" s="83"/>
      <c r="DI26" s="83"/>
      <c r="DJ26" s="83"/>
      <c r="DK26" s="83" t="e">
        <f>IF(#REF!=#REF!,30,IF(#REF!=#REF!,30,IF(#REF!=#REF!,30,IF(#REF!=#REF!,30,IF(#REF!=#REF!,30,IF(#REF!=$DK$17,30,IF(#REF!=$DK$18,30,0)))))))</f>
        <v>#REF!</v>
      </c>
      <c r="DL26" s="83"/>
      <c r="DM26" s="83"/>
      <c r="DN26" s="83"/>
      <c r="DO26" s="83"/>
      <c r="DP26" s="83"/>
      <c r="DQ26" s="83"/>
      <c r="DR26" s="83"/>
      <c r="DS26" s="83"/>
      <c r="DT26" s="83"/>
      <c r="DU26" s="83"/>
      <c r="DV26" s="83"/>
      <c r="DW26" s="83"/>
      <c r="DX26" s="83"/>
      <c r="DY26" s="83"/>
      <c r="DZ26" s="83"/>
      <c r="EA26" s="83"/>
      <c r="EB26" s="83"/>
      <c r="EC26" s="83"/>
      <c r="ED26" s="83"/>
      <c r="EE26" s="83"/>
      <c r="EF26" s="83"/>
      <c r="EG26" s="8"/>
    </row>
    <row r="27" spans="1:137" ht="20.25" customHeight="1" x14ac:dyDescent="0.4">
      <c r="B27" s="224">
        <v>7</v>
      </c>
      <c r="C27" s="225"/>
      <c r="D27" s="228"/>
      <c r="E27" s="228"/>
      <c r="F27" s="228"/>
      <c r="G27" s="228"/>
      <c r="H27" s="228"/>
      <c r="I27" s="228"/>
      <c r="J27" s="228"/>
      <c r="K27" s="228"/>
      <c r="L27" s="228"/>
      <c r="M27" s="228"/>
      <c r="N27" s="228"/>
      <c r="O27" s="228"/>
      <c r="P27" s="228"/>
      <c r="Q27" s="228"/>
      <c r="R27" s="245"/>
      <c r="S27" s="245"/>
      <c r="T27" s="245"/>
      <c r="U27" s="245"/>
      <c r="V27" s="245"/>
      <c r="W27" s="245"/>
      <c r="X27" s="242"/>
      <c r="Y27" s="243"/>
      <c r="Z27" s="243"/>
      <c r="AA27" s="243"/>
      <c r="AB27" s="243"/>
      <c r="AC27" s="243"/>
      <c r="AD27" s="244"/>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9"/>
      <c r="BF27" s="230"/>
      <c r="BG27" s="230"/>
      <c r="BH27" s="230"/>
      <c r="BI27" s="230"/>
      <c r="BJ27" s="230"/>
      <c r="BK27" s="230"/>
      <c r="BL27" s="231"/>
      <c r="BM27" s="232"/>
      <c r="BN27" s="232"/>
      <c r="BO27" s="232"/>
      <c r="BP27" s="232"/>
      <c r="BQ27" s="232"/>
      <c r="BR27" s="233" t="str">
        <f>IF(BM27="","",VLOOKUP(BM27,商品リスト!$B$2:$D$104,2,FALSE))</f>
        <v/>
      </c>
      <c r="BS27" s="233"/>
      <c r="BT27" s="233"/>
      <c r="BU27" s="233"/>
      <c r="BV27" s="233"/>
      <c r="BW27" s="233"/>
      <c r="BX27" s="233"/>
      <c r="BY27" s="233"/>
      <c r="BZ27" s="233"/>
      <c r="CA27" s="233"/>
      <c r="CB27" s="233"/>
      <c r="CC27" s="87"/>
      <c r="CD27" s="234"/>
      <c r="CE27" s="234"/>
      <c r="CF27" s="234"/>
      <c r="CG27" s="87"/>
      <c r="CH27" s="235"/>
      <c r="CI27" s="235"/>
      <c r="CJ27" s="235"/>
      <c r="CK27" s="235"/>
      <c r="CL27" s="235"/>
      <c r="CM27" s="236" t="str">
        <f>IF(BM27="","",VLOOKUP(BM27,商品リスト!$B$2:$D$104,3,FALSE)*CC27)</f>
        <v/>
      </c>
      <c r="CN27" s="236"/>
      <c r="CO27" s="236"/>
      <c r="CP27" s="236"/>
      <c r="CQ27" s="236"/>
      <c r="CR27" s="79"/>
      <c r="CS27" s="223" t="e">
        <f>IF(5400&lt;=#REF!,0,VLOOKUP($DB26,#REF!,8,0))</f>
        <v>#REF!</v>
      </c>
      <c r="CT27" s="223"/>
      <c r="CU27" s="223"/>
      <c r="CV27" s="223"/>
      <c r="CW27" s="80"/>
      <c r="CX27" s="81"/>
      <c r="CY27" s="81"/>
      <c r="CZ27" s="82"/>
      <c r="DA27" s="81" t="e">
        <f t="shared" si="0"/>
        <v>#N/A</v>
      </c>
      <c r="DB27" s="81" t="e">
        <f>INDEX(#REF!,MATCH("*"&amp;注文シート!BM28&amp;"*",#REF!,0))</f>
        <v>#REF!</v>
      </c>
      <c r="DC27" s="81" t="e">
        <f>VLOOKUP($DB27,#REF!,2,0)</f>
        <v>#REF!</v>
      </c>
      <c r="DD27" s="81" t="e">
        <f>VLOOKUP($DB27,#REF!,4,0)</f>
        <v>#REF!</v>
      </c>
      <c r="DE27" s="81"/>
      <c r="DF27" s="81"/>
      <c r="DG27" s="83"/>
      <c r="DH27" s="83"/>
      <c r="DI27" s="83"/>
      <c r="DJ27" s="83"/>
      <c r="DK27" s="83" t="e">
        <f>IF(#REF!=#REF!,30,IF(#REF!=#REF!,30,IF(#REF!=#REF!,30,IF(#REF!=#REF!,30,IF(#REF!=#REF!,30,IF(#REF!=$DK$17,30,IF(#REF!=$DK$18,30,0)))))))</f>
        <v>#REF!</v>
      </c>
      <c r="DL27" s="83"/>
      <c r="DM27" s="83"/>
      <c r="DN27" s="83"/>
      <c r="DO27" s="83"/>
      <c r="DP27" s="83"/>
      <c r="DQ27" s="83"/>
      <c r="DR27" s="83"/>
      <c r="DS27" s="83"/>
      <c r="DT27" s="83"/>
      <c r="DU27" s="83"/>
      <c r="DV27" s="83"/>
      <c r="DW27" s="83"/>
      <c r="DX27" s="83"/>
      <c r="DY27" s="83"/>
      <c r="DZ27" s="83"/>
      <c r="EA27" s="83"/>
      <c r="EB27" s="83"/>
      <c r="EC27" s="83"/>
      <c r="ED27" s="83"/>
      <c r="EE27" s="83"/>
      <c r="EF27" s="83"/>
      <c r="EG27" s="8"/>
    </row>
    <row r="28" spans="1:137" ht="20.25" customHeight="1" x14ac:dyDescent="0.4">
      <c r="B28" s="224">
        <v>8</v>
      </c>
      <c r="C28" s="225"/>
      <c r="D28" s="228"/>
      <c r="E28" s="228"/>
      <c r="F28" s="228"/>
      <c r="G28" s="228"/>
      <c r="H28" s="228"/>
      <c r="I28" s="228"/>
      <c r="J28" s="228"/>
      <c r="K28" s="228"/>
      <c r="L28" s="228"/>
      <c r="M28" s="228"/>
      <c r="N28" s="228"/>
      <c r="O28" s="228"/>
      <c r="P28" s="228"/>
      <c r="Q28" s="228"/>
      <c r="R28" s="245"/>
      <c r="S28" s="245"/>
      <c r="T28" s="245"/>
      <c r="U28" s="245"/>
      <c r="V28" s="245"/>
      <c r="W28" s="245"/>
      <c r="X28" s="242"/>
      <c r="Y28" s="243"/>
      <c r="Z28" s="243"/>
      <c r="AA28" s="243"/>
      <c r="AB28" s="243"/>
      <c r="AC28" s="243"/>
      <c r="AD28" s="244"/>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9"/>
      <c r="BF28" s="230"/>
      <c r="BG28" s="230"/>
      <c r="BH28" s="230"/>
      <c r="BI28" s="230"/>
      <c r="BJ28" s="230"/>
      <c r="BK28" s="230"/>
      <c r="BL28" s="231"/>
      <c r="BM28" s="232"/>
      <c r="BN28" s="232"/>
      <c r="BO28" s="232"/>
      <c r="BP28" s="232"/>
      <c r="BQ28" s="232"/>
      <c r="BR28" s="233" t="str">
        <f>IF(BM28="","",VLOOKUP(BM28,商品リスト!$B$2:$D$104,2,FALSE))</f>
        <v/>
      </c>
      <c r="BS28" s="233"/>
      <c r="BT28" s="233"/>
      <c r="BU28" s="233"/>
      <c r="BV28" s="233"/>
      <c r="BW28" s="233"/>
      <c r="BX28" s="233"/>
      <c r="BY28" s="233"/>
      <c r="BZ28" s="233"/>
      <c r="CA28" s="233"/>
      <c r="CB28" s="233"/>
      <c r="CC28" s="87"/>
      <c r="CD28" s="234"/>
      <c r="CE28" s="234"/>
      <c r="CF28" s="234"/>
      <c r="CG28" s="87"/>
      <c r="CH28" s="235"/>
      <c r="CI28" s="235"/>
      <c r="CJ28" s="235"/>
      <c r="CK28" s="235"/>
      <c r="CL28" s="235"/>
      <c r="CM28" s="236" t="str">
        <f>IF(BM28="","",VLOOKUP(BM28,商品リスト!$B$2:$D$104,3,FALSE)*CC28)</f>
        <v/>
      </c>
      <c r="CN28" s="236"/>
      <c r="CO28" s="236"/>
      <c r="CP28" s="236"/>
      <c r="CQ28" s="236"/>
      <c r="CR28" s="79"/>
      <c r="CS28" s="223" t="e">
        <f>IF(5400&lt;=#REF!,0,VLOOKUP($DB27,#REF!,8,0))</f>
        <v>#REF!</v>
      </c>
      <c r="CT28" s="223"/>
      <c r="CU28" s="223"/>
      <c r="CV28" s="223"/>
      <c r="CW28" s="80"/>
      <c r="CX28" s="81"/>
      <c r="CY28" s="81"/>
      <c r="CZ28" s="82"/>
      <c r="DA28" s="81" t="e">
        <f t="shared" si="0"/>
        <v>#N/A</v>
      </c>
      <c r="DB28" s="81" t="e">
        <f>INDEX(#REF!,MATCH("*"&amp;注文シート!BM29&amp;"*",#REF!,0))</f>
        <v>#REF!</v>
      </c>
      <c r="DC28" s="81" t="e">
        <f>VLOOKUP($DB28,#REF!,2,0)</f>
        <v>#REF!</v>
      </c>
      <c r="DD28" s="81" t="e">
        <f>VLOOKUP($DB28,#REF!,4,0)</f>
        <v>#REF!</v>
      </c>
      <c r="DE28" s="81"/>
      <c r="DF28" s="81"/>
      <c r="DG28" s="83"/>
      <c r="DH28" s="83"/>
      <c r="DI28" s="83"/>
      <c r="DJ28" s="83"/>
      <c r="DK28" s="83" t="e">
        <f>IF(#REF!=#REF!,30,IF(#REF!=#REF!,30,IF(#REF!=#REF!,30,IF(#REF!=#REF!,30,IF(#REF!=#REF!,30,IF(#REF!=$DK$17,30,IF(#REF!=$DK$18,30,0)))))))</f>
        <v>#REF!</v>
      </c>
      <c r="DL28" s="83"/>
      <c r="DM28" s="83"/>
      <c r="DN28" s="83"/>
      <c r="DO28" s="83"/>
      <c r="DP28" s="83"/>
      <c r="DQ28" s="83"/>
      <c r="DR28" s="83"/>
      <c r="DS28" s="83"/>
      <c r="DT28" s="83"/>
      <c r="DU28" s="83"/>
      <c r="DV28" s="83"/>
      <c r="DW28" s="83"/>
      <c r="DX28" s="83"/>
      <c r="DY28" s="83"/>
      <c r="DZ28" s="83"/>
      <c r="EA28" s="83"/>
      <c r="EB28" s="83"/>
      <c r="EC28" s="83"/>
      <c r="ED28" s="83"/>
      <c r="EE28" s="83"/>
      <c r="EF28" s="83"/>
      <c r="EG28" s="8"/>
    </row>
    <row r="29" spans="1:137" ht="20.25" customHeight="1" x14ac:dyDescent="0.4">
      <c r="B29" s="224">
        <v>9</v>
      </c>
      <c r="C29" s="225"/>
      <c r="D29" s="228"/>
      <c r="E29" s="228"/>
      <c r="F29" s="228"/>
      <c r="G29" s="228"/>
      <c r="H29" s="228"/>
      <c r="I29" s="228"/>
      <c r="J29" s="228"/>
      <c r="K29" s="228"/>
      <c r="L29" s="228"/>
      <c r="M29" s="228"/>
      <c r="N29" s="228"/>
      <c r="O29" s="228"/>
      <c r="P29" s="228"/>
      <c r="Q29" s="228"/>
      <c r="R29" s="245"/>
      <c r="S29" s="245"/>
      <c r="T29" s="245"/>
      <c r="U29" s="245"/>
      <c r="V29" s="245"/>
      <c r="W29" s="245"/>
      <c r="X29" s="242"/>
      <c r="Y29" s="243"/>
      <c r="Z29" s="243"/>
      <c r="AA29" s="243"/>
      <c r="AB29" s="243"/>
      <c r="AC29" s="243"/>
      <c r="AD29" s="244"/>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9"/>
      <c r="BF29" s="230"/>
      <c r="BG29" s="230"/>
      <c r="BH29" s="230"/>
      <c r="BI29" s="230"/>
      <c r="BJ29" s="230"/>
      <c r="BK29" s="230"/>
      <c r="BL29" s="231"/>
      <c r="BM29" s="232"/>
      <c r="BN29" s="232"/>
      <c r="BO29" s="232"/>
      <c r="BP29" s="232"/>
      <c r="BQ29" s="232"/>
      <c r="BR29" s="233" t="str">
        <f>IF(BM29="","",VLOOKUP(BM29,商品リスト!$B$2:$D$104,2,FALSE))</f>
        <v/>
      </c>
      <c r="BS29" s="233"/>
      <c r="BT29" s="233"/>
      <c r="BU29" s="233"/>
      <c r="BV29" s="233"/>
      <c r="BW29" s="233"/>
      <c r="BX29" s="233"/>
      <c r="BY29" s="233"/>
      <c r="BZ29" s="233"/>
      <c r="CA29" s="233"/>
      <c r="CB29" s="233"/>
      <c r="CC29" s="87"/>
      <c r="CD29" s="234"/>
      <c r="CE29" s="234"/>
      <c r="CF29" s="234"/>
      <c r="CG29" s="87"/>
      <c r="CH29" s="235"/>
      <c r="CI29" s="235"/>
      <c r="CJ29" s="235"/>
      <c r="CK29" s="235"/>
      <c r="CL29" s="235"/>
      <c r="CM29" s="236" t="str">
        <f>IF(BM29="","",VLOOKUP(BM29,商品リスト!$B$2:$D$104,3,FALSE)*CC29)</f>
        <v/>
      </c>
      <c r="CN29" s="236"/>
      <c r="CO29" s="236"/>
      <c r="CP29" s="236"/>
      <c r="CQ29" s="236"/>
      <c r="CR29" s="79"/>
      <c r="CS29" s="223" t="e">
        <f>IF(5400&lt;=#REF!,0,VLOOKUP($DB28,#REF!,8,0))</f>
        <v>#REF!</v>
      </c>
      <c r="CT29" s="223"/>
      <c r="CU29" s="223"/>
      <c r="CV29" s="223"/>
      <c r="CW29" s="80"/>
      <c r="CX29" s="81"/>
      <c r="CY29" s="81"/>
      <c r="CZ29" s="82"/>
      <c r="DA29" s="81" t="e">
        <f t="shared" si="0"/>
        <v>#N/A</v>
      </c>
      <c r="DB29" s="81" t="e">
        <f>INDEX(#REF!,MATCH("*"&amp;注文シート!BM30&amp;"*",#REF!,0))</f>
        <v>#REF!</v>
      </c>
      <c r="DC29" s="81" t="e">
        <f>VLOOKUP($DB29,#REF!,2,0)</f>
        <v>#REF!</v>
      </c>
      <c r="DD29" s="81" t="e">
        <f>VLOOKUP($DB29,#REF!,4,0)</f>
        <v>#REF!</v>
      </c>
      <c r="DE29" s="81"/>
      <c r="DF29" s="81"/>
      <c r="DG29" s="83"/>
      <c r="DH29" s="83"/>
      <c r="DI29" s="83"/>
      <c r="DJ29" s="83"/>
      <c r="DK29" s="83" t="e">
        <f>IF(#REF!=#REF!,30,IF(#REF!=#REF!,30,IF(#REF!=#REF!,30,IF(#REF!=#REF!,30,IF(#REF!=#REF!,30,IF(#REF!=$DK$17,30,IF(#REF!=$DK$18,30,0)))))))</f>
        <v>#REF!</v>
      </c>
      <c r="DL29" s="83"/>
      <c r="DM29" s="83"/>
      <c r="DN29" s="83"/>
      <c r="DO29" s="83"/>
      <c r="DP29" s="83"/>
      <c r="DQ29" s="83"/>
      <c r="DR29" s="83"/>
      <c r="DS29" s="83"/>
      <c r="DT29" s="83"/>
      <c r="DU29" s="83"/>
      <c r="DV29" s="83"/>
      <c r="DW29" s="83"/>
      <c r="DX29" s="83"/>
      <c r="DY29" s="83"/>
      <c r="DZ29" s="83"/>
      <c r="EA29" s="83"/>
      <c r="EB29" s="83"/>
      <c r="EC29" s="83"/>
      <c r="ED29" s="83"/>
      <c r="EE29" s="83"/>
      <c r="EF29" s="83"/>
      <c r="EG29" s="8"/>
    </row>
    <row r="30" spans="1:137" ht="20.25" customHeight="1" x14ac:dyDescent="0.4">
      <c r="B30" s="224">
        <v>10</v>
      </c>
      <c r="C30" s="225"/>
      <c r="D30" s="228"/>
      <c r="E30" s="228"/>
      <c r="F30" s="228"/>
      <c r="G30" s="228"/>
      <c r="H30" s="228"/>
      <c r="I30" s="228"/>
      <c r="J30" s="228"/>
      <c r="K30" s="228"/>
      <c r="L30" s="228"/>
      <c r="M30" s="228"/>
      <c r="N30" s="228"/>
      <c r="O30" s="228"/>
      <c r="P30" s="228"/>
      <c r="Q30" s="228"/>
      <c r="R30" s="245"/>
      <c r="S30" s="245"/>
      <c r="T30" s="245"/>
      <c r="U30" s="245"/>
      <c r="V30" s="245"/>
      <c r="W30" s="245"/>
      <c r="X30" s="242"/>
      <c r="Y30" s="243"/>
      <c r="Z30" s="243"/>
      <c r="AA30" s="243"/>
      <c r="AB30" s="243"/>
      <c r="AC30" s="243"/>
      <c r="AD30" s="244"/>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9"/>
      <c r="BF30" s="230"/>
      <c r="BG30" s="230"/>
      <c r="BH30" s="230"/>
      <c r="BI30" s="230"/>
      <c r="BJ30" s="230"/>
      <c r="BK30" s="230"/>
      <c r="BL30" s="231"/>
      <c r="BM30" s="232"/>
      <c r="BN30" s="232"/>
      <c r="BO30" s="232"/>
      <c r="BP30" s="232"/>
      <c r="BQ30" s="232"/>
      <c r="BR30" s="233" t="str">
        <f>IF(BM30="","",VLOOKUP(BM30,商品リスト!$B$2:$D$104,2,FALSE))</f>
        <v/>
      </c>
      <c r="BS30" s="233"/>
      <c r="BT30" s="233"/>
      <c r="BU30" s="233"/>
      <c r="BV30" s="233"/>
      <c r="BW30" s="233"/>
      <c r="BX30" s="233"/>
      <c r="BY30" s="233"/>
      <c r="BZ30" s="233"/>
      <c r="CA30" s="233"/>
      <c r="CB30" s="233"/>
      <c r="CC30" s="87"/>
      <c r="CD30" s="234"/>
      <c r="CE30" s="234"/>
      <c r="CF30" s="234"/>
      <c r="CG30" s="87"/>
      <c r="CH30" s="235"/>
      <c r="CI30" s="235"/>
      <c r="CJ30" s="235"/>
      <c r="CK30" s="235"/>
      <c r="CL30" s="235"/>
      <c r="CM30" s="236" t="str">
        <f>IF(BM30="","",VLOOKUP(BM30,商品リスト!$B$2:$D$104,3,FALSE)*CC30)</f>
        <v/>
      </c>
      <c r="CN30" s="236"/>
      <c r="CO30" s="236"/>
      <c r="CP30" s="236"/>
      <c r="CQ30" s="236"/>
      <c r="CR30" s="79"/>
      <c r="CS30" s="223" t="e">
        <f>IF(5400&lt;=#REF!,0,VLOOKUP($DB29,#REF!,8,0))</f>
        <v>#REF!</v>
      </c>
      <c r="CT30" s="223"/>
      <c r="CU30" s="223"/>
      <c r="CV30" s="223"/>
      <c r="CW30" s="80"/>
      <c r="CX30" s="81"/>
      <c r="CY30" s="81"/>
      <c r="CZ30" s="82"/>
      <c r="DA30" s="81" t="e">
        <f t="shared" si="0"/>
        <v>#N/A</v>
      </c>
      <c r="DB30" s="81" t="e">
        <f>INDEX(#REF!,MATCH("*"&amp;注文シート!BM31&amp;"*",#REF!,0))</f>
        <v>#REF!</v>
      </c>
      <c r="DC30" s="81" t="e">
        <f>VLOOKUP($DB30,#REF!,2,0)</f>
        <v>#REF!</v>
      </c>
      <c r="DD30" s="81" t="e">
        <f>VLOOKUP($DB30,#REF!,4,0)</f>
        <v>#REF!</v>
      </c>
      <c r="DE30" s="81"/>
      <c r="DF30" s="81"/>
      <c r="DG30" s="83"/>
      <c r="DH30" s="83"/>
      <c r="DI30" s="83"/>
      <c r="DJ30" s="83"/>
      <c r="DK30" s="83" t="e">
        <f>IF(#REF!=#REF!,30,IF(#REF!=#REF!,30,IF(#REF!=#REF!,30,IF(#REF!=#REF!,30,IF(#REF!=#REF!,30,IF(#REF!=$DK$17,30,IF(#REF!=$DK$18,30,0)))))))</f>
        <v>#REF!</v>
      </c>
      <c r="DL30" s="83"/>
      <c r="DM30" s="83"/>
      <c r="DN30" s="83"/>
      <c r="DO30" s="83"/>
      <c r="DP30" s="83"/>
      <c r="DQ30" s="83"/>
      <c r="DR30" s="83"/>
      <c r="DS30" s="83"/>
      <c r="DT30" s="83"/>
      <c r="DU30" s="83"/>
      <c r="DV30" s="83"/>
      <c r="DW30" s="83"/>
      <c r="DX30" s="83"/>
      <c r="DY30" s="83"/>
      <c r="DZ30" s="83"/>
      <c r="EA30" s="83"/>
      <c r="EB30" s="83"/>
      <c r="EC30" s="83"/>
      <c r="ED30" s="83"/>
      <c r="EE30" s="83"/>
      <c r="EF30" s="83"/>
      <c r="EG30" s="8"/>
    </row>
    <row r="31" spans="1:137" ht="20.25" customHeight="1" x14ac:dyDescent="0.4">
      <c r="B31" s="224">
        <v>11</v>
      </c>
      <c r="C31" s="225"/>
      <c r="D31" s="228"/>
      <c r="E31" s="228"/>
      <c r="F31" s="228"/>
      <c r="G31" s="228"/>
      <c r="H31" s="228"/>
      <c r="I31" s="228"/>
      <c r="J31" s="228"/>
      <c r="K31" s="228"/>
      <c r="L31" s="228"/>
      <c r="M31" s="228"/>
      <c r="N31" s="228"/>
      <c r="O31" s="228"/>
      <c r="P31" s="228"/>
      <c r="Q31" s="228"/>
      <c r="R31" s="245"/>
      <c r="S31" s="245"/>
      <c r="T31" s="245"/>
      <c r="U31" s="245"/>
      <c r="V31" s="245"/>
      <c r="W31" s="245"/>
      <c r="X31" s="242"/>
      <c r="Y31" s="243"/>
      <c r="Z31" s="243"/>
      <c r="AA31" s="243"/>
      <c r="AB31" s="243"/>
      <c r="AC31" s="243"/>
      <c r="AD31" s="244"/>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9"/>
      <c r="BF31" s="230"/>
      <c r="BG31" s="230"/>
      <c r="BH31" s="230"/>
      <c r="BI31" s="230"/>
      <c r="BJ31" s="230"/>
      <c r="BK31" s="230"/>
      <c r="BL31" s="231"/>
      <c r="BM31" s="232"/>
      <c r="BN31" s="232"/>
      <c r="BO31" s="232"/>
      <c r="BP31" s="232"/>
      <c r="BQ31" s="232"/>
      <c r="BR31" s="233" t="str">
        <f>IF(BM31="","",VLOOKUP(BM31,商品リスト!$B$2:$D$104,2,FALSE))</f>
        <v/>
      </c>
      <c r="BS31" s="233"/>
      <c r="BT31" s="233"/>
      <c r="BU31" s="233"/>
      <c r="BV31" s="233"/>
      <c r="BW31" s="233"/>
      <c r="BX31" s="233"/>
      <c r="BY31" s="233"/>
      <c r="BZ31" s="233"/>
      <c r="CA31" s="233"/>
      <c r="CB31" s="233"/>
      <c r="CC31" s="87"/>
      <c r="CD31" s="234"/>
      <c r="CE31" s="234"/>
      <c r="CF31" s="234"/>
      <c r="CG31" s="87"/>
      <c r="CH31" s="235"/>
      <c r="CI31" s="235"/>
      <c r="CJ31" s="235"/>
      <c r="CK31" s="235"/>
      <c r="CL31" s="235"/>
      <c r="CM31" s="236" t="str">
        <f>IF(BM31="","",VLOOKUP(BM31,商品リスト!$B$2:$D$104,3,FALSE)*CC31)</f>
        <v/>
      </c>
      <c r="CN31" s="236"/>
      <c r="CO31" s="236"/>
      <c r="CP31" s="236"/>
      <c r="CQ31" s="236"/>
      <c r="CR31" s="79"/>
      <c r="CS31" s="223" t="e">
        <f>IF(5400&lt;=#REF!,0,VLOOKUP($DB30,#REF!,8,0))</f>
        <v>#REF!</v>
      </c>
      <c r="CT31" s="223"/>
      <c r="CU31" s="223"/>
      <c r="CV31" s="223"/>
      <c r="CW31" s="80"/>
      <c r="CX31" s="81"/>
      <c r="CY31" s="81"/>
      <c r="CZ31" s="82"/>
      <c r="DA31" s="81" t="e">
        <f t="shared" si="0"/>
        <v>#N/A</v>
      </c>
      <c r="DB31" s="81" t="e">
        <f>INDEX(#REF!,MATCH("*"&amp;注文シート!BM32&amp;"*",#REF!,0))</f>
        <v>#REF!</v>
      </c>
      <c r="DC31" s="81" t="e">
        <f>VLOOKUP($DB31,#REF!,2,0)</f>
        <v>#REF!</v>
      </c>
      <c r="DD31" s="81" t="e">
        <f>VLOOKUP($DB31,#REF!,4,0)</f>
        <v>#REF!</v>
      </c>
      <c r="DE31" s="81"/>
      <c r="DF31" s="81"/>
      <c r="DG31" s="83"/>
      <c r="DH31" s="83"/>
      <c r="DI31" s="83"/>
      <c r="DJ31" s="83"/>
      <c r="DK31" s="83" t="e">
        <f>IF(#REF!=#REF!,30,IF(#REF!=#REF!,30,IF(#REF!=#REF!,30,IF(#REF!=#REF!,30,IF(#REF!=#REF!,30,IF(#REF!=$DK$17,30,IF(#REF!=$DK$18,30,0)))))))</f>
        <v>#REF!</v>
      </c>
      <c r="DL31" s="83"/>
      <c r="DM31" s="83"/>
      <c r="DN31" s="83"/>
      <c r="DO31" s="83"/>
      <c r="DP31" s="83"/>
      <c r="DQ31" s="83"/>
      <c r="DR31" s="83"/>
      <c r="DS31" s="83"/>
      <c r="DT31" s="83"/>
      <c r="DU31" s="83"/>
      <c r="DV31" s="83"/>
      <c r="DW31" s="83"/>
      <c r="DX31" s="83"/>
      <c r="DY31" s="83"/>
      <c r="DZ31" s="83"/>
      <c r="EA31" s="83"/>
      <c r="EB31" s="83"/>
      <c r="EC31" s="83"/>
      <c r="ED31" s="83"/>
      <c r="EE31" s="83"/>
      <c r="EF31" s="83"/>
      <c r="EG31" s="8"/>
    </row>
    <row r="32" spans="1:137" ht="20.25" customHeight="1" x14ac:dyDescent="0.4">
      <c r="B32" s="224">
        <v>12</v>
      </c>
      <c r="C32" s="225"/>
      <c r="D32" s="228"/>
      <c r="E32" s="228"/>
      <c r="F32" s="228"/>
      <c r="G32" s="228"/>
      <c r="H32" s="228"/>
      <c r="I32" s="228"/>
      <c r="J32" s="228"/>
      <c r="K32" s="228"/>
      <c r="L32" s="228"/>
      <c r="M32" s="228"/>
      <c r="N32" s="228"/>
      <c r="O32" s="228"/>
      <c r="P32" s="228"/>
      <c r="Q32" s="228"/>
      <c r="R32" s="245"/>
      <c r="S32" s="245"/>
      <c r="T32" s="245"/>
      <c r="U32" s="245"/>
      <c r="V32" s="245"/>
      <c r="W32" s="245"/>
      <c r="X32" s="242"/>
      <c r="Y32" s="243"/>
      <c r="Z32" s="243"/>
      <c r="AA32" s="243"/>
      <c r="AB32" s="243"/>
      <c r="AC32" s="243"/>
      <c r="AD32" s="244"/>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9"/>
      <c r="BF32" s="230"/>
      <c r="BG32" s="230"/>
      <c r="BH32" s="230"/>
      <c r="BI32" s="230"/>
      <c r="BJ32" s="230"/>
      <c r="BK32" s="230"/>
      <c r="BL32" s="231"/>
      <c r="BM32" s="232"/>
      <c r="BN32" s="232"/>
      <c r="BO32" s="232"/>
      <c r="BP32" s="232"/>
      <c r="BQ32" s="232"/>
      <c r="BR32" s="233" t="str">
        <f>IF(BM32="","",VLOOKUP(BM32,商品リスト!$B$2:$D$104,2,FALSE))</f>
        <v/>
      </c>
      <c r="BS32" s="233"/>
      <c r="BT32" s="233"/>
      <c r="BU32" s="233"/>
      <c r="BV32" s="233"/>
      <c r="BW32" s="233"/>
      <c r="BX32" s="233"/>
      <c r="BY32" s="233"/>
      <c r="BZ32" s="233"/>
      <c r="CA32" s="233"/>
      <c r="CB32" s="233"/>
      <c r="CC32" s="87"/>
      <c r="CD32" s="234"/>
      <c r="CE32" s="234"/>
      <c r="CF32" s="234"/>
      <c r="CG32" s="87"/>
      <c r="CH32" s="235"/>
      <c r="CI32" s="235"/>
      <c r="CJ32" s="235"/>
      <c r="CK32" s="235"/>
      <c r="CL32" s="235"/>
      <c r="CM32" s="236" t="str">
        <f>IF(BM32="","",VLOOKUP(BM32,商品リスト!$B$2:$D$104,3,FALSE)*CC32)</f>
        <v/>
      </c>
      <c r="CN32" s="236"/>
      <c r="CO32" s="236"/>
      <c r="CP32" s="236"/>
      <c r="CQ32" s="236"/>
      <c r="CR32" s="79"/>
      <c r="CS32" s="223" t="e">
        <f>IF(5400&lt;=#REF!,0,VLOOKUP($DB31,#REF!,8,0))</f>
        <v>#REF!</v>
      </c>
      <c r="CT32" s="223"/>
      <c r="CU32" s="223"/>
      <c r="CV32" s="223"/>
      <c r="CW32" s="80"/>
      <c r="CX32" s="81"/>
      <c r="CY32" s="81"/>
      <c r="CZ32" s="82"/>
      <c r="DA32" s="81" t="e">
        <f t="shared" si="0"/>
        <v>#N/A</v>
      </c>
      <c r="DB32" s="81" t="e">
        <f>INDEX(#REF!,MATCH("*"&amp;注文シート!BM33&amp;"*",#REF!,0))</f>
        <v>#REF!</v>
      </c>
      <c r="DC32" s="81" t="e">
        <f>VLOOKUP($DB32,#REF!,2,0)</f>
        <v>#REF!</v>
      </c>
      <c r="DD32" s="81" t="e">
        <f>VLOOKUP($DB32,#REF!,4,0)</f>
        <v>#REF!</v>
      </c>
      <c r="DE32" s="81"/>
      <c r="DF32" s="81"/>
      <c r="DG32" s="83"/>
      <c r="DH32" s="83"/>
      <c r="DI32" s="83"/>
      <c r="DJ32" s="83"/>
      <c r="DK32" s="83" t="e">
        <f>IF(#REF!=#REF!,30,IF(#REF!=#REF!,30,IF(#REF!=#REF!,30,IF(#REF!=#REF!,30,IF(#REF!=#REF!,30,IF(#REF!=$DK$17,30,IF(#REF!=$DK$18,30,0)))))))</f>
        <v>#REF!</v>
      </c>
      <c r="DL32" s="83"/>
      <c r="DM32" s="83"/>
      <c r="DN32" s="83"/>
      <c r="DO32" s="83"/>
      <c r="DP32" s="83"/>
      <c r="DQ32" s="83"/>
      <c r="DR32" s="83"/>
      <c r="DS32" s="83"/>
      <c r="DT32" s="83"/>
      <c r="DU32" s="83"/>
      <c r="DV32" s="83"/>
      <c r="DW32" s="83"/>
      <c r="DX32" s="83"/>
      <c r="DY32" s="83"/>
      <c r="DZ32" s="83"/>
      <c r="EA32" s="83"/>
      <c r="EB32" s="83"/>
      <c r="EC32" s="83"/>
      <c r="ED32" s="83"/>
      <c r="EE32" s="83"/>
      <c r="EF32" s="83"/>
      <c r="EG32" s="8"/>
    </row>
    <row r="33" spans="2:137" ht="20.25" customHeight="1" x14ac:dyDescent="0.4">
      <c r="B33" s="224">
        <v>13</v>
      </c>
      <c r="C33" s="225"/>
      <c r="D33" s="228"/>
      <c r="E33" s="228"/>
      <c r="F33" s="228"/>
      <c r="G33" s="228"/>
      <c r="H33" s="228"/>
      <c r="I33" s="228"/>
      <c r="J33" s="228"/>
      <c r="K33" s="228"/>
      <c r="L33" s="228"/>
      <c r="M33" s="228"/>
      <c r="N33" s="228"/>
      <c r="O33" s="228"/>
      <c r="P33" s="228"/>
      <c r="Q33" s="228"/>
      <c r="R33" s="245"/>
      <c r="S33" s="245"/>
      <c r="T33" s="245"/>
      <c r="U33" s="245"/>
      <c r="V33" s="245"/>
      <c r="W33" s="245"/>
      <c r="X33" s="242"/>
      <c r="Y33" s="243"/>
      <c r="Z33" s="243"/>
      <c r="AA33" s="243"/>
      <c r="AB33" s="243"/>
      <c r="AC33" s="243"/>
      <c r="AD33" s="244"/>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9"/>
      <c r="BF33" s="230"/>
      <c r="BG33" s="230"/>
      <c r="BH33" s="230"/>
      <c r="BI33" s="230"/>
      <c r="BJ33" s="230"/>
      <c r="BK33" s="230"/>
      <c r="BL33" s="231"/>
      <c r="BM33" s="232"/>
      <c r="BN33" s="232"/>
      <c r="BO33" s="232"/>
      <c r="BP33" s="232"/>
      <c r="BQ33" s="232"/>
      <c r="BR33" s="233" t="str">
        <f>IF(BM33="","",VLOOKUP(BM33,商品リスト!$B$2:$D$104,2,FALSE))</f>
        <v/>
      </c>
      <c r="BS33" s="233"/>
      <c r="BT33" s="233"/>
      <c r="BU33" s="233"/>
      <c r="BV33" s="233"/>
      <c r="BW33" s="233"/>
      <c r="BX33" s="233"/>
      <c r="BY33" s="233"/>
      <c r="BZ33" s="233"/>
      <c r="CA33" s="233"/>
      <c r="CB33" s="233"/>
      <c r="CC33" s="87"/>
      <c r="CD33" s="234"/>
      <c r="CE33" s="234"/>
      <c r="CF33" s="234"/>
      <c r="CG33" s="87"/>
      <c r="CH33" s="235"/>
      <c r="CI33" s="235"/>
      <c r="CJ33" s="235"/>
      <c r="CK33" s="235"/>
      <c r="CL33" s="235"/>
      <c r="CM33" s="236" t="str">
        <f>IF(BM33="","",VLOOKUP(BM33,商品リスト!$B$2:$D$104,3,FALSE)*CC33)</f>
        <v/>
      </c>
      <c r="CN33" s="236"/>
      <c r="CO33" s="236"/>
      <c r="CP33" s="236"/>
      <c r="CQ33" s="236"/>
      <c r="CR33" s="79"/>
      <c r="CS33" s="223" t="e">
        <f>IF(5400&lt;=#REF!,0,VLOOKUP($DB32,#REF!,8,0))</f>
        <v>#REF!</v>
      </c>
      <c r="CT33" s="223"/>
      <c r="CU33" s="223"/>
      <c r="CV33" s="223"/>
      <c r="CW33" s="80"/>
      <c r="CX33" s="81"/>
      <c r="CY33" s="81"/>
      <c r="CZ33" s="82"/>
      <c r="DA33" s="81" t="e">
        <f t="shared" si="0"/>
        <v>#N/A</v>
      </c>
      <c r="DB33" s="81" t="e">
        <f>INDEX(#REF!,MATCH("*"&amp;注文シート!BM34&amp;"*",#REF!,0))</f>
        <v>#REF!</v>
      </c>
      <c r="DC33" s="81" t="e">
        <f>VLOOKUP($DB33,#REF!,2,0)</f>
        <v>#REF!</v>
      </c>
      <c r="DD33" s="81" t="e">
        <f>VLOOKUP($DB33,#REF!,4,0)</f>
        <v>#REF!</v>
      </c>
      <c r="DE33" s="81"/>
      <c r="DF33" s="81"/>
      <c r="DG33" s="83"/>
      <c r="DH33" s="83"/>
      <c r="DI33" s="83"/>
      <c r="DJ33" s="83"/>
      <c r="DK33" s="83" t="e">
        <f>IF(#REF!=#REF!,30,IF(#REF!=#REF!,30,IF(#REF!=#REF!,30,IF(#REF!=#REF!,30,IF(#REF!=#REF!,30,IF(#REF!=$DK$17,30,IF(#REF!=$DK$18,30,0)))))))</f>
        <v>#REF!</v>
      </c>
      <c r="DL33" s="83"/>
      <c r="DM33" s="83"/>
      <c r="DN33" s="83"/>
      <c r="DO33" s="83"/>
      <c r="DP33" s="83"/>
      <c r="DQ33" s="83"/>
      <c r="DR33" s="83"/>
      <c r="DS33" s="83"/>
      <c r="DT33" s="83"/>
      <c r="DU33" s="83"/>
      <c r="DV33" s="83"/>
      <c r="DW33" s="83"/>
      <c r="DX33" s="83"/>
      <c r="DY33" s="83"/>
      <c r="DZ33" s="83"/>
      <c r="EA33" s="83"/>
      <c r="EB33" s="83"/>
      <c r="EC33" s="83"/>
      <c r="ED33" s="83"/>
      <c r="EE33" s="83"/>
      <c r="EF33" s="83"/>
      <c r="EG33" s="8"/>
    </row>
    <row r="34" spans="2:137" ht="20.25" customHeight="1" x14ac:dyDescent="0.4">
      <c r="B34" s="224">
        <v>14</v>
      </c>
      <c r="C34" s="225"/>
      <c r="D34" s="228"/>
      <c r="E34" s="228"/>
      <c r="F34" s="228"/>
      <c r="G34" s="228"/>
      <c r="H34" s="228"/>
      <c r="I34" s="228"/>
      <c r="J34" s="228"/>
      <c r="K34" s="228"/>
      <c r="L34" s="228"/>
      <c r="M34" s="228"/>
      <c r="N34" s="228"/>
      <c r="O34" s="228"/>
      <c r="P34" s="228"/>
      <c r="Q34" s="228"/>
      <c r="R34" s="245"/>
      <c r="S34" s="245"/>
      <c r="T34" s="245"/>
      <c r="U34" s="245"/>
      <c r="V34" s="245"/>
      <c r="W34" s="245"/>
      <c r="X34" s="242"/>
      <c r="Y34" s="243"/>
      <c r="Z34" s="243"/>
      <c r="AA34" s="243"/>
      <c r="AB34" s="243"/>
      <c r="AC34" s="243"/>
      <c r="AD34" s="244"/>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9"/>
      <c r="BF34" s="230"/>
      <c r="BG34" s="230"/>
      <c r="BH34" s="230"/>
      <c r="BI34" s="230"/>
      <c r="BJ34" s="230"/>
      <c r="BK34" s="230"/>
      <c r="BL34" s="231"/>
      <c r="BM34" s="232"/>
      <c r="BN34" s="232"/>
      <c r="BO34" s="232"/>
      <c r="BP34" s="232"/>
      <c r="BQ34" s="232"/>
      <c r="BR34" s="233" t="str">
        <f>IF(BM34="","",VLOOKUP(BM34,商品リスト!$B$2:$D$104,2,FALSE))</f>
        <v/>
      </c>
      <c r="BS34" s="233"/>
      <c r="BT34" s="233"/>
      <c r="BU34" s="233"/>
      <c r="BV34" s="233"/>
      <c r="BW34" s="233"/>
      <c r="BX34" s="233"/>
      <c r="BY34" s="233"/>
      <c r="BZ34" s="233"/>
      <c r="CA34" s="233"/>
      <c r="CB34" s="233"/>
      <c r="CC34" s="87"/>
      <c r="CD34" s="234"/>
      <c r="CE34" s="234"/>
      <c r="CF34" s="234"/>
      <c r="CG34" s="87"/>
      <c r="CH34" s="235"/>
      <c r="CI34" s="235"/>
      <c r="CJ34" s="235"/>
      <c r="CK34" s="235"/>
      <c r="CL34" s="235"/>
      <c r="CM34" s="236" t="str">
        <f>IF(BM34="","",VLOOKUP(BM34,商品リスト!$B$2:$D$104,3,FALSE)*CC34)</f>
        <v/>
      </c>
      <c r="CN34" s="236"/>
      <c r="CO34" s="236"/>
      <c r="CP34" s="236"/>
      <c r="CQ34" s="236"/>
      <c r="CR34" s="79"/>
      <c r="CS34" s="223" t="e">
        <f>IF(5400&lt;=#REF!,0,VLOOKUP($DB33,#REF!,8,0))</f>
        <v>#REF!</v>
      </c>
      <c r="CT34" s="223"/>
      <c r="CU34" s="223"/>
      <c r="CV34" s="223"/>
      <c r="CW34" s="80"/>
      <c r="CX34" s="81"/>
      <c r="CY34" s="81"/>
      <c r="CZ34" s="82"/>
      <c r="DA34" s="81" t="e">
        <f t="shared" si="0"/>
        <v>#N/A</v>
      </c>
      <c r="DB34" s="81" t="e">
        <f>INDEX(#REF!,MATCH("*"&amp;注文シート!BM35&amp;"*",#REF!,0))</f>
        <v>#REF!</v>
      </c>
      <c r="DC34" s="81" t="e">
        <f>VLOOKUP($DB34,#REF!,2,0)</f>
        <v>#REF!</v>
      </c>
      <c r="DD34" s="81" t="e">
        <f>VLOOKUP($DB34,#REF!,4,0)</f>
        <v>#REF!</v>
      </c>
      <c r="DE34" s="81"/>
      <c r="DF34" s="81"/>
      <c r="DG34" s="83"/>
      <c r="DH34" s="83"/>
      <c r="DI34" s="83"/>
      <c r="DJ34" s="83"/>
      <c r="DK34" s="83" t="e">
        <f>IF(#REF!=#REF!,30,IF(#REF!=#REF!,30,IF(#REF!=#REF!,30,IF(#REF!=#REF!,30,IF(#REF!=#REF!,30,IF(#REF!=$DK$17,30,IF(#REF!=$DK$18,30,0)))))))</f>
        <v>#REF!</v>
      </c>
      <c r="DL34" s="83"/>
      <c r="DM34" s="83"/>
      <c r="DN34" s="83"/>
      <c r="DO34" s="83"/>
      <c r="DP34" s="83"/>
      <c r="DQ34" s="83"/>
      <c r="DR34" s="83"/>
      <c r="DS34" s="83"/>
      <c r="DT34" s="83"/>
      <c r="DU34" s="83"/>
      <c r="DV34" s="83"/>
      <c r="DW34" s="83"/>
      <c r="DX34" s="83"/>
      <c r="DY34" s="83"/>
      <c r="DZ34" s="83"/>
      <c r="EA34" s="83"/>
      <c r="EB34" s="83"/>
      <c r="EC34" s="83"/>
      <c r="ED34" s="83"/>
      <c r="EE34" s="83"/>
      <c r="EF34" s="83"/>
      <c r="EG34" s="8"/>
    </row>
    <row r="35" spans="2:137" ht="20.25" customHeight="1" x14ac:dyDescent="0.4">
      <c r="B35" s="224">
        <v>15</v>
      </c>
      <c r="C35" s="225"/>
      <c r="D35" s="228"/>
      <c r="E35" s="228"/>
      <c r="F35" s="228"/>
      <c r="G35" s="228"/>
      <c r="H35" s="228"/>
      <c r="I35" s="228"/>
      <c r="J35" s="228"/>
      <c r="K35" s="228"/>
      <c r="L35" s="228"/>
      <c r="M35" s="228"/>
      <c r="N35" s="228"/>
      <c r="O35" s="228"/>
      <c r="P35" s="228"/>
      <c r="Q35" s="228"/>
      <c r="R35" s="245"/>
      <c r="S35" s="245"/>
      <c r="T35" s="245"/>
      <c r="U35" s="245"/>
      <c r="V35" s="245"/>
      <c r="W35" s="245"/>
      <c r="X35" s="242"/>
      <c r="Y35" s="243"/>
      <c r="Z35" s="243"/>
      <c r="AA35" s="243"/>
      <c r="AB35" s="243"/>
      <c r="AC35" s="243"/>
      <c r="AD35" s="244"/>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9"/>
      <c r="BF35" s="230"/>
      <c r="BG35" s="230"/>
      <c r="BH35" s="230"/>
      <c r="BI35" s="230"/>
      <c r="BJ35" s="230"/>
      <c r="BK35" s="230"/>
      <c r="BL35" s="231"/>
      <c r="BM35" s="232"/>
      <c r="BN35" s="232"/>
      <c r="BO35" s="232"/>
      <c r="BP35" s="232"/>
      <c r="BQ35" s="232"/>
      <c r="BR35" s="233" t="str">
        <f>IF(BM35="","",VLOOKUP(BM35,商品リスト!$B$2:$D$104,2,FALSE))</f>
        <v/>
      </c>
      <c r="BS35" s="233"/>
      <c r="BT35" s="233"/>
      <c r="BU35" s="233"/>
      <c r="BV35" s="233"/>
      <c r="BW35" s="233"/>
      <c r="BX35" s="233"/>
      <c r="BY35" s="233"/>
      <c r="BZ35" s="233"/>
      <c r="CA35" s="233"/>
      <c r="CB35" s="233"/>
      <c r="CC35" s="87"/>
      <c r="CD35" s="234"/>
      <c r="CE35" s="234"/>
      <c r="CF35" s="234"/>
      <c r="CG35" s="87"/>
      <c r="CH35" s="235"/>
      <c r="CI35" s="235"/>
      <c r="CJ35" s="235"/>
      <c r="CK35" s="235"/>
      <c r="CL35" s="235"/>
      <c r="CM35" s="236" t="str">
        <f>IF(BM35="","",VLOOKUP(BM35,商品リスト!$B$2:$D$104,3,FALSE)*CC35)</f>
        <v/>
      </c>
      <c r="CN35" s="236"/>
      <c r="CO35" s="236"/>
      <c r="CP35" s="236"/>
      <c r="CQ35" s="236"/>
      <c r="CR35" s="79"/>
      <c r="CS35" s="223" t="e">
        <f>IF(5400&lt;=#REF!,0,VLOOKUP($DB34,#REF!,8,0))</f>
        <v>#REF!</v>
      </c>
      <c r="CT35" s="223"/>
      <c r="CU35" s="223"/>
      <c r="CV35" s="223"/>
      <c r="CW35" s="80"/>
      <c r="CX35" s="81"/>
      <c r="CY35" s="81"/>
      <c r="CZ35" s="82"/>
      <c r="DA35" s="81" t="e">
        <f t="shared" si="0"/>
        <v>#N/A</v>
      </c>
      <c r="DB35" s="81" t="e">
        <f>INDEX(#REF!,MATCH("*"&amp;注文シート!BM36&amp;"*",#REF!,0))</f>
        <v>#REF!</v>
      </c>
      <c r="DC35" s="81" t="e">
        <f>VLOOKUP($DB35,#REF!,2,0)</f>
        <v>#REF!</v>
      </c>
      <c r="DD35" s="81" t="e">
        <f>VLOOKUP($DB35,#REF!,4,0)</f>
        <v>#REF!</v>
      </c>
      <c r="DE35" s="81"/>
      <c r="DF35" s="81"/>
      <c r="DG35" s="83"/>
      <c r="DH35" s="83"/>
      <c r="DI35" s="83"/>
      <c r="DJ35" s="83"/>
      <c r="DK35" s="83" t="e">
        <f>IF(#REF!=#REF!,30,IF(#REF!=#REF!,30,IF(#REF!=#REF!,30,IF(#REF!=#REF!,30,IF(#REF!=#REF!,30,IF(#REF!=$DK$17,30,IF(#REF!=$DK$18,30,0)))))))</f>
        <v>#REF!</v>
      </c>
      <c r="DL35" s="83"/>
      <c r="DM35" s="83"/>
      <c r="DN35" s="83"/>
      <c r="DO35" s="83"/>
      <c r="DP35" s="83"/>
      <c r="DQ35" s="83"/>
      <c r="DR35" s="83"/>
      <c r="DS35" s="83"/>
      <c r="DT35" s="83"/>
      <c r="DU35" s="83"/>
      <c r="DV35" s="83"/>
      <c r="DW35" s="83"/>
      <c r="DX35" s="83"/>
      <c r="DY35" s="83"/>
      <c r="DZ35" s="83"/>
      <c r="EA35" s="83"/>
      <c r="EB35" s="83"/>
      <c r="EC35" s="83"/>
      <c r="ED35" s="83"/>
      <c r="EE35" s="83"/>
      <c r="EF35" s="83"/>
      <c r="EG35" s="8"/>
    </row>
    <row r="36" spans="2:137" ht="20.25" customHeight="1" x14ac:dyDescent="0.4">
      <c r="B36" s="224">
        <v>16</v>
      </c>
      <c r="C36" s="225"/>
      <c r="D36" s="228"/>
      <c r="E36" s="228"/>
      <c r="F36" s="228"/>
      <c r="G36" s="228"/>
      <c r="H36" s="228"/>
      <c r="I36" s="228"/>
      <c r="J36" s="228"/>
      <c r="K36" s="228"/>
      <c r="L36" s="228"/>
      <c r="M36" s="228"/>
      <c r="N36" s="228"/>
      <c r="O36" s="228"/>
      <c r="P36" s="228"/>
      <c r="Q36" s="228"/>
      <c r="R36" s="245"/>
      <c r="S36" s="245"/>
      <c r="T36" s="245"/>
      <c r="U36" s="245"/>
      <c r="V36" s="245"/>
      <c r="W36" s="245"/>
      <c r="X36" s="242"/>
      <c r="Y36" s="243"/>
      <c r="Z36" s="243"/>
      <c r="AA36" s="243"/>
      <c r="AB36" s="243"/>
      <c r="AC36" s="243"/>
      <c r="AD36" s="244"/>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9"/>
      <c r="BF36" s="230"/>
      <c r="BG36" s="230"/>
      <c r="BH36" s="230"/>
      <c r="BI36" s="230"/>
      <c r="BJ36" s="230"/>
      <c r="BK36" s="230"/>
      <c r="BL36" s="231"/>
      <c r="BM36" s="232"/>
      <c r="BN36" s="232"/>
      <c r="BO36" s="232"/>
      <c r="BP36" s="232"/>
      <c r="BQ36" s="232"/>
      <c r="BR36" s="233" t="str">
        <f>IF(BM36="","",VLOOKUP(BM36,商品リスト!$B$2:$D$104,2,FALSE))</f>
        <v/>
      </c>
      <c r="BS36" s="233"/>
      <c r="BT36" s="233"/>
      <c r="BU36" s="233"/>
      <c r="BV36" s="233"/>
      <c r="BW36" s="233"/>
      <c r="BX36" s="233"/>
      <c r="BY36" s="233"/>
      <c r="BZ36" s="233"/>
      <c r="CA36" s="233"/>
      <c r="CB36" s="233"/>
      <c r="CC36" s="87"/>
      <c r="CD36" s="234"/>
      <c r="CE36" s="234"/>
      <c r="CF36" s="234"/>
      <c r="CG36" s="87"/>
      <c r="CH36" s="235"/>
      <c r="CI36" s="235"/>
      <c r="CJ36" s="235"/>
      <c r="CK36" s="235"/>
      <c r="CL36" s="235"/>
      <c r="CM36" s="236" t="str">
        <f>IF(BM36="","",VLOOKUP(BM36,商品リスト!$B$2:$D$104,3,FALSE)*CC36)</f>
        <v/>
      </c>
      <c r="CN36" s="236"/>
      <c r="CO36" s="236"/>
      <c r="CP36" s="236"/>
      <c r="CQ36" s="236"/>
      <c r="CR36" s="79"/>
      <c r="CS36" s="223" t="e">
        <f>IF(5400&lt;=#REF!,0,VLOOKUP($DB35,#REF!,8,0))</f>
        <v>#REF!</v>
      </c>
      <c r="CT36" s="223"/>
      <c r="CU36" s="223"/>
      <c r="CV36" s="223"/>
      <c r="CW36" s="80"/>
      <c r="CX36" s="81"/>
      <c r="CY36" s="81"/>
      <c r="CZ36" s="82"/>
      <c r="DA36" s="81" t="e">
        <f t="shared" si="0"/>
        <v>#N/A</v>
      </c>
      <c r="DB36" s="81" t="e">
        <f>INDEX(#REF!,MATCH("*"&amp;注文シート!BM37&amp;"*",#REF!,0))</f>
        <v>#REF!</v>
      </c>
      <c r="DC36" s="81" t="e">
        <f>VLOOKUP($DB36,#REF!,2,0)</f>
        <v>#REF!</v>
      </c>
      <c r="DD36" s="81" t="e">
        <f>VLOOKUP($DB36,#REF!,4,0)</f>
        <v>#REF!</v>
      </c>
      <c r="DE36" s="81"/>
      <c r="DF36" s="81"/>
      <c r="DG36" s="83"/>
      <c r="DH36" s="83"/>
      <c r="DI36" s="83"/>
      <c r="DJ36" s="83"/>
      <c r="DK36" s="83" t="e">
        <f>IF(#REF!=#REF!,30,IF(#REF!=#REF!,30,IF(#REF!=#REF!,30,IF(#REF!=#REF!,30,IF(#REF!=#REF!,30,IF(#REF!=$DK$17,30,IF(#REF!=$DK$18,30,0)))))))</f>
        <v>#REF!</v>
      </c>
      <c r="DL36" s="83"/>
      <c r="DM36" s="83"/>
      <c r="DN36" s="83"/>
      <c r="DO36" s="83"/>
      <c r="DP36" s="83"/>
      <c r="DQ36" s="83"/>
      <c r="DR36" s="83"/>
      <c r="DS36" s="83"/>
      <c r="DT36" s="83"/>
      <c r="DU36" s="83"/>
      <c r="DV36" s="83"/>
      <c r="DW36" s="83"/>
      <c r="DX36" s="83"/>
      <c r="DY36" s="83"/>
      <c r="DZ36" s="83"/>
      <c r="EA36" s="83"/>
      <c r="EB36" s="83"/>
      <c r="EC36" s="83"/>
      <c r="ED36" s="83"/>
      <c r="EE36" s="83"/>
      <c r="EF36" s="83"/>
      <c r="EG36" s="8"/>
    </row>
    <row r="37" spans="2:137" ht="20.25" customHeight="1" x14ac:dyDescent="0.4">
      <c r="B37" s="224">
        <v>17</v>
      </c>
      <c r="C37" s="225"/>
      <c r="D37" s="228"/>
      <c r="E37" s="228"/>
      <c r="F37" s="228"/>
      <c r="G37" s="228"/>
      <c r="H37" s="228"/>
      <c r="I37" s="228"/>
      <c r="J37" s="228"/>
      <c r="K37" s="228"/>
      <c r="L37" s="228"/>
      <c r="M37" s="228"/>
      <c r="N37" s="228"/>
      <c r="O37" s="228"/>
      <c r="P37" s="228"/>
      <c r="Q37" s="228"/>
      <c r="R37" s="245"/>
      <c r="S37" s="245"/>
      <c r="T37" s="245"/>
      <c r="U37" s="245"/>
      <c r="V37" s="245"/>
      <c r="W37" s="245"/>
      <c r="X37" s="242"/>
      <c r="Y37" s="243"/>
      <c r="Z37" s="243"/>
      <c r="AA37" s="243"/>
      <c r="AB37" s="243"/>
      <c r="AC37" s="243"/>
      <c r="AD37" s="244"/>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9"/>
      <c r="BF37" s="230"/>
      <c r="BG37" s="230"/>
      <c r="BH37" s="230"/>
      <c r="BI37" s="230"/>
      <c r="BJ37" s="230"/>
      <c r="BK37" s="230"/>
      <c r="BL37" s="231"/>
      <c r="BM37" s="232"/>
      <c r="BN37" s="232"/>
      <c r="BO37" s="232"/>
      <c r="BP37" s="232"/>
      <c r="BQ37" s="232"/>
      <c r="BR37" s="233" t="str">
        <f>IF(BM37="","",VLOOKUP(BM37,商品リスト!$B$2:$D$104,2,FALSE))</f>
        <v/>
      </c>
      <c r="BS37" s="233"/>
      <c r="BT37" s="233"/>
      <c r="BU37" s="233"/>
      <c r="BV37" s="233"/>
      <c r="BW37" s="233"/>
      <c r="BX37" s="233"/>
      <c r="BY37" s="233"/>
      <c r="BZ37" s="233"/>
      <c r="CA37" s="233"/>
      <c r="CB37" s="233"/>
      <c r="CC37" s="87"/>
      <c r="CD37" s="234"/>
      <c r="CE37" s="234"/>
      <c r="CF37" s="234"/>
      <c r="CG37" s="87"/>
      <c r="CH37" s="235"/>
      <c r="CI37" s="235"/>
      <c r="CJ37" s="235"/>
      <c r="CK37" s="235"/>
      <c r="CL37" s="235"/>
      <c r="CM37" s="236" t="str">
        <f>IF(BM37="","",VLOOKUP(BM37,商品リスト!$B$2:$D$104,3,FALSE)*CC37)</f>
        <v/>
      </c>
      <c r="CN37" s="236"/>
      <c r="CO37" s="236"/>
      <c r="CP37" s="236"/>
      <c r="CQ37" s="236"/>
      <c r="CR37" s="79"/>
      <c r="CS37" s="223" t="e">
        <f>IF(5400&lt;=#REF!,0,VLOOKUP($DB36,#REF!,8,0))</f>
        <v>#REF!</v>
      </c>
      <c r="CT37" s="223"/>
      <c r="CU37" s="223"/>
      <c r="CV37" s="223"/>
      <c r="CW37" s="80"/>
      <c r="CX37" s="81"/>
      <c r="CY37" s="81"/>
      <c r="CZ37" s="82"/>
      <c r="DA37" s="81" t="e">
        <f t="shared" si="0"/>
        <v>#N/A</v>
      </c>
      <c r="DB37" s="81" t="e">
        <f>INDEX(#REF!,MATCH("*"&amp;注文シート!BM38&amp;"*",#REF!,0))</f>
        <v>#REF!</v>
      </c>
      <c r="DC37" s="81" t="e">
        <f>VLOOKUP($DB37,#REF!,2,0)</f>
        <v>#REF!</v>
      </c>
      <c r="DD37" s="81" t="e">
        <f>VLOOKUP($DB37,#REF!,4,0)</f>
        <v>#REF!</v>
      </c>
      <c r="DE37" s="81"/>
      <c r="DF37" s="81"/>
      <c r="DG37" s="83"/>
      <c r="DH37" s="83"/>
      <c r="DI37" s="83"/>
      <c r="DJ37" s="83"/>
      <c r="DK37" s="83" t="e">
        <f>IF(#REF!=#REF!,30,IF(#REF!=#REF!,30,IF(#REF!=#REF!,30,IF(#REF!=#REF!,30,IF(#REF!=#REF!,30,IF(#REF!=$DK$17,30,IF(#REF!=$DK$18,30,0)))))))</f>
        <v>#REF!</v>
      </c>
      <c r="DL37" s="83"/>
      <c r="DM37" s="83"/>
      <c r="DN37" s="83"/>
      <c r="DO37" s="83"/>
      <c r="DP37" s="83"/>
      <c r="DQ37" s="83"/>
      <c r="DR37" s="83"/>
      <c r="DS37" s="83"/>
      <c r="DT37" s="83"/>
      <c r="DU37" s="83"/>
      <c r="DV37" s="83"/>
      <c r="DW37" s="83"/>
      <c r="DX37" s="83"/>
      <c r="DY37" s="83"/>
      <c r="DZ37" s="83"/>
      <c r="EA37" s="83"/>
      <c r="EB37" s="83"/>
      <c r="EC37" s="83"/>
      <c r="ED37" s="83"/>
      <c r="EE37" s="83"/>
      <c r="EF37" s="83"/>
      <c r="EG37" s="8"/>
    </row>
    <row r="38" spans="2:137" ht="20.25" customHeight="1" x14ac:dyDescent="0.4">
      <c r="B38" s="224">
        <v>18</v>
      </c>
      <c r="C38" s="225"/>
      <c r="D38" s="228"/>
      <c r="E38" s="228"/>
      <c r="F38" s="228"/>
      <c r="G38" s="228"/>
      <c r="H38" s="228"/>
      <c r="I38" s="228"/>
      <c r="J38" s="228"/>
      <c r="K38" s="228"/>
      <c r="L38" s="228"/>
      <c r="M38" s="228"/>
      <c r="N38" s="228"/>
      <c r="O38" s="228"/>
      <c r="P38" s="228"/>
      <c r="Q38" s="228"/>
      <c r="R38" s="245"/>
      <c r="S38" s="245"/>
      <c r="T38" s="245"/>
      <c r="U38" s="245"/>
      <c r="V38" s="245"/>
      <c r="W38" s="245"/>
      <c r="X38" s="242"/>
      <c r="Y38" s="243"/>
      <c r="Z38" s="243"/>
      <c r="AA38" s="243"/>
      <c r="AB38" s="243"/>
      <c r="AC38" s="243"/>
      <c r="AD38" s="244"/>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9"/>
      <c r="BF38" s="230"/>
      <c r="BG38" s="230"/>
      <c r="BH38" s="230"/>
      <c r="BI38" s="230"/>
      <c r="BJ38" s="230"/>
      <c r="BK38" s="230"/>
      <c r="BL38" s="231"/>
      <c r="BM38" s="232"/>
      <c r="BN38" s="232"/>
      <c r="BO38" s="232"/>
      <c r="BP38" s="232"/>
      <c r="BQ38" s="232"/>
      <c r="BR38" s="233" t="str">
        <f>IF(BM38="","",VLOOKUP(BM38,商品リスト!$B$2:$D$104,2,FALSE))</f>
        <v/>
      </c>
      <c r="BS38" s="233"/>
      <c r="BT38" s="233"/>
      <c r="BU38" s="233"/>
      <c r="BV38" s="233"/>
      <c r="BW38" s="233"/>
      <c r="BX38" s="233"/>
      <c r="BY38" s="233"/>
      <c r="BZ38" s="233"/>
      <c r="CA38" s="233"/>
      <c r="CB38" s="233"/>
      <c r="CC38" s="87"/>
      <c r="CD38" s="234"/>
      <c r="CE38" s="234"/>
      <c r="CF38" s="234"/>
      <c r="CG38" s="87"/>
      <c r="CH38" s="235"/>
      <c r="CI38" s="235"/>
      <c r="CJ38" s="235"/>
      <c r="CK38" s="235"/>
      <c r="CL38" s="235"/>
      <c r="CM38" s="236" t="str">
        <f>IF(BM38="","",VLOOKUP(BM38,商品リスト!$B$2:$D$104,3,FALSE)*CC38)</f>
        <v/>
      </c>
      <c r="CN38" s="236"/>
      <c r="CO38" s="236"/>
      <c r="CP38" s="236"/>
      <c r="CQ38" s="236"/>
      <c r="CR38" s="79"/>
      <c r="CS38" s="223" t="e">
        <f>IF(5400&lt;=#REF!,0,VLOOKUP($DB37,#REF!,8,0))</f>
        <v>#REF!</v>
      </c>
      <c r="CT38" s="223"/>
      <c r="CU38" s="223"/>
      <c r="CV38" s="223"/>
      <c r="CW38" s="80"/>
      <c r="CX38" s="81"/>
      <c r="CY38" s="81"/>
      <c r="CZ38" s="82"/>
      <c r="DA38" s="81" t="e">
        <f t="shared" si="0"/>
        <v>#N/A</v>
      </c>
      <c r="DB38" s="81" t="e">
        <f>INDEX(#REF!,MATCH("*"&amp;注文シート!BM39&amp;"*",#REF!,0))</f>
        <v>#REF!</v>
      </c>
      <c r="DC38" s="81" t="e">
        <f>VLOOKUP($DB38,#REF!,2,0)</f>
        <v>#REF!</v>
      </c>
      <c r="DD38" s="81" t="e">
        <f>VLOOKUP($DB38,#REF!,4,0)</f>
        <v>#REF!</v>
      </c>
      <c r="DE38" s="81"/>
      <c r="DF38" s="81"/>
      <c r="DG38" s="83"/>
      <c r="DH38" s="83"/>
      <c r="DI38" s="83"/>
      <c r="DJ38" s="83"/>
      <c r="DK38" s="83" t="e">
        <f>IF(#REF!=#REF!,30,IF(#REF!=#REF!,30,IF(#REF!=#REF!,30,IF(#REF!=#REF!,30,IF(#REF!=#REF!,30,IF(#REF!=$DK$17,30,IF(#REF!=$DK$18,30,0)))))))</f>
        <v>#REF!</v>
      </c>
      <c r="DL38" s="83"/>
      <c r="DM38" s="83"/>
      <c r="DN38" s="83"/>
      <c r="DO38" s="83"/>
      <c r="DP38" s="83"/>
      <c r="DQ38" s="83"/>
      <c r="DR38" s="83"/>
      <c r="DS38" s="83"/>
      <c r="DT38" s="83"/>
      <c r="DU38" s="83"/>
      <c r="DV38" s="83"/>
      <c r="DW38" s="83"/>
      <c r="DX38" s="83"/>
      <c r="DY38" s="83"/>
      <c r="DZ38" s="83"/>
      <c r="EA38" s="83"/>
      <c r="EB38" s="83"/>
      <c r="EC38" s="83"/>
      <c r="ED38" s="83"/>
      <c r="EE38" s="83"/>
      <c r="EF38" s="83"/>
      <c r="EG38" s="8"/>
    </row>
    <row r="39" spans="2:137" ht="20.25" customHeight="1" x14ac:dyDescent="0.4">
      <c r="B39" s="224">
        <v>19</v>
      </c>
      <c r="C39" s="225"/>
      <c r="D39" s="228"/>
      <c r="E39" s="228"/>
      <c r="F39" s="228"/>
      <c r="G39" s="228"/>
      <c r="H39" s="228"/>
      <c r="I39" s="228"/>
      <c r="J39" s="228"/>
      <c r="K39" s="228"/>
      <c r="L39" s="228"/>
      <c r="M39" s="228"/>
      <c r="N39" s="228"/>
      <c r="O39" s="228"/>
      <c r="P39" s="228"/>
      <c r="Q39" s="228"/>
      <c r="R39" s="245"/>
      <c r="S39" s="245"/>
      <c r="T39" s="245"/>
      <c r="U39" s="245"/>
      <c r="V39" s="245"/>
      <c r="W39" s="245"/>
      <c r="X39" s="242"/>
      <c r="Y39" s="243"/>
      <c r="Z39" s="243"/>
      <c r="AA39" s="243"/>
      <c r="AB39" s="243"/>
      <c r="AC39" s="243"/>
      <c r="AD39" s="244"/>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9"/>
      <c r="BF39" s="230"/>
      <c r="BG39" s="230"/>
      <c r="BH39" s="230"/>
      <c r="BI39" s="230"/>
      <c r="BJ39" s="230"/>
      <c r="BK39" s="230"/>
      <c r="BL39" s="231"/>
      <c r="BM39" s="232"/>
      <c r="BN39" s="232"/>
      <c r="BO39" s="232"/>
      <c r="BP39" s="232"/>
      <c r="BQ39" s="232"/>
      <c r="BR39" s="233" t="str">
        <f>IF(BM39="","",VLOOKUP(BM39,商品リスト!$B$2:$D$104,2,FALSE))</f>
        <v/>
      </c>
      <c r="BS39" s="233"/>
      <c r="BT39" s="233"/>
      <c r="BU39" s="233"/>
      <c r="BV39" s="233"/>
      <c r="BW39" s="233"/>
      <c r="BX39" s="233"/>
      <c r="BY39" s="233"/>
      <c r="BZ39" s="233"/>
      <c r="CA39" s="233"/>
      <c r="CB39" s="233"/>
      <c r="CC39" s="87"/>
      <c r="CD39" s="234"/>
      <c r="CE39" s="234"/>
      <c r="CF39" s="234"/>
      <c r="CG39" s="87"/>
      <c r="CH39" s="235"/>
      <c r="CI39" s="235"/>
      <c r="CJ39" s="235"/>
      <c r="CK39" s="235"/>
      <c r="CL39" s="235"/>
      <c r="CM39" s="236" t="str">
        <f>IF(BM39="","",VLOOKUP(BM39,商品リスト!$B$2:$D$104,3,FALSE)*CC39)</f>
        <v/>
      </c>
      <c r="CN39" s="236"/>
      <c r="CO39" s="236"/>
      <c r="CP39" s="236"/>
      <c r="CQ39" s="236"/>
      <c r="CR39" s="79"/>
      <c r="CS39" s="223" t="e">
        <f>IF(5400&lt;=#REF!,0,VLOOKUP($DB38,#REF!,8,0))</f>
        <v>#REF!</v>
      </c>
      <c r="CT39" s="223"/>
      <c r="CU39" s="223"/>
      <c r="CV39" s="223"/>
      <c r="CW39" s="80"/>
      <c r="CX39" s="81"/>
      <c r="CY39" s="81"/>
      <c r="CZ39" s="82"/>
      <c r="DA39" s="81" t="e">
        <f t="shared" si="0"/>
        <v>#N/A</v>
      </c>
      <c r="DB39" s="81" t="e">
        <f>INDEX(#REF!,MATCH("*"&amp;注文シート!BM40&amp;"*",#REF!,0))</f>
        <v>#REF!</v>
      </c>
      <c r="DC39" s="81" t="e">
        <f>VLOOKUP($DB39,#REF!,2,0)</f>
        <v>#REF!</v>
      </c>
      <c r="DD39" s="81" t="e">
        <f>VLOOKUP($DB39,#REF!,4,0)</f>
        <v>#REF!</v>
      </c>
      <c r="DE39" s="81"/>
      <c r="DF39" s="81"/>
      <c r="DG39" s="83"/>
      <c r="DH39" s="83"/>
      <c r="DI39" s="83"/>
      <c r="DJ39" s="83"/>
      <c r="DK39" s="83" t="e">
        <f>IF(#REF!=#REF!,30,IF(#REF!=#REF!,30,IF(#REF!=#REF!,30,IF(#REF!=#REF!,30,IF(#REF!=#REF!,30,IF(#REF!=$DK$17,30,IF(#REF!=$DK$18,30,0)))))))</f>
        <v>#REF!</v>
      </c>
      <c r="DL39" s="83"/>
      <c r="DM39" s="83"/>
      <c r="DN39" s="83"/>
      <c r="DO39" s="83"/>
      <c r="DP39" s="83"/>
      <c r="DQ39" s="83"/>
      <c r="DR39" s="83"/>
      <c r="DS39" s="83"/>
      <c r="DT39" s="83"/>
      <c r="DU39" s="83"/>
      <c r="DV39" s="83"/>
      <c r="DW39" s="83"/>
      <c r="DX39" s="83"/>
      <c r="DY39" s="83"/>
      <c r="DZ39" s="83"/>
      <c r="EA39" s="83"/>
      <c r="EB39" s="83"/>
      <c r="EC39" s="83"/>
      <c r="ED39" s="83"/>
      <c r="EE39" s="83"/>
      <c r="EF39" s="83"/>
      <c r="EG39" s="8"/>
    </row>
    <row r="40" spans="2:137" ht="20.25" customHeight="1" x14ac:dyDescent="0.4">
      <c r="B40" s="224">
        <v>20</v>
      </c>
      <c r="C40" s="225"/>
      <c r="D40" s="228"/>
      <c r="E40" s="228"/>
      <c r="F40" s="228"/>
      <c r="G40" s="228"/>
      <c r="H40" s="228"/>
      <c r="I40" s="228"/>
      <c r="J40" s="228"/>
      <c r="K40" s="228"/>
      <c r="L40" s="228"/>
      <c r="M40" s="228"/>
      <c r="N40" s="228"/>
      <c r="O40" s="228"/>
      <c r="P40" s="228"/>
      <c r="Q40" s="228"/>
      <c r="R40" s="245"/>
      <c r="S40" s="245"/>
      <c r="T40" s="245"/>
      <c r="U40" s="245"/>
      <c r="V40" s="245"/>
      <c r="W40" s="245"/>
      <c r="X40" s="242"/>
      <c r="Y40" s="243"/>
      <c r="Z40" s="243"/>
      <c r="AA40" s="243"/>
      <c r="AB40" s="243"/>
      <c r="AC40" s="243"/>
      <c r="AD40" s="244"/>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9"/>
      <c r="BF40" s="230"/>
      <c r="BG40" s="230"/>
      <c r="BH40" s="230"/>
      <c r="BI40" s="230"/>
      <c r="BJ40" s="230"/>
      <c r="BK40" s="230"/>
      <c r="BL40" s="231"/>
      <c r="BM40" s="232"/>
      <c r="BN40" s="232"/>
      <c r="BO40" s="232"/>
      <c r="BP40" s="232"/>
      <c r="BQ40" s="232"/>
      <c r="BR40" s="233" t="str">
        <f>IF(BM40="","",VLOOKUP(BM40,商品リスト!$B$2:$D$104,2,FALSE))</f>
        <v/>
      </c>
      <c r="BS40" s="233"/>
      <c r="BT40" s="233"/>
      <c r="BU40" s="233"/>
      <c r="BV40" s="233"/>
      <c r="BW40" s="233"/>
      <c r="BX40" s="233"/>
      <c r="BY40" s="233"/>
      <c r="BZ40" s="233"/>
      <c r="CA40" s="233"/>
      <c r="CB40" s="233"/>
      <c r="CC40" s="87"/>
      <c r="CD40" s="234"/>
      <c r="CE40" s="234"/>
      <c r="CF40" s="234"/>
      <c r="CG40" s="87"/>
      <c r="CH40" s="235"/>
      <c r="CI40" s="235"/>
      <c r="CJ40" s="235"/>
      <c r="CK40" s="235"/>
      <c r="CL40" s="235"/>
      <c r="CM40" s="236" t="str">
        <f>IF(BM40="","",VLOOKUP(BM40,商品リスト!$B$2:$D$104,3,FALSE)*CC40)</f>
        <v/>
      </c>
      <c r="CN40" s="236"/>
      <c r="CO40" s="236"/>
      <c r="CP40" s="236"/>
      <c r="CQ40" s="236"/>
      <c r="CR40" s="79"/>
      <c r="CS40" s="223" t="e">
        <f>IF(5400&lt;=#REF!,0,VLOOKUP($DB39,#REF!,8,0))</f>
        <v>#REF!</v>
      </c>
      <c r="CT40" s="223"/>
      <c r="CU40" s="223"/>
      <c r="CV40" s="223"/>
      <c r="CW40" s="80"/>
      <c r="CX40" s="81"/>
      <c r="CY40" s="81"/>
      <c r="CZ40" s="82"/>
      <c r="DA40" s="81" t="e">
        <f>MATCH("*"&amp;$DA$19&amp;"*",#REF!,0)</f>
        <v>#REF!</v>
      </c>
      <c r="DB40" s="81" t="e">
        <f>INDEX(#REF!,MATCH("*"&amp;注文シート!#REF!&amp;"*",#REF!,0))</f>
        <v>#REF!</v>
      </c>
      <c r="DC40" s="81" t="e">
        <f>VLOOKUP($DB40,#REF!,2,0)</f>
        <v>#REF!</v>
      </c>
      <c r="DD40" s="81" t="e">
        <f>VLOOKUP($DB40,#REF!,4,0)</f>
        <v>#REF!</v>
      </c>
      <c r="DE40" s="81"/>
      <c r="DF40" s="81"/>
      <c r="DG40" s="83"/>
      <c r="DH40" s="83"/>
      <c r="DI40" s="83"/>
      <c r="DJ40" s="83"/>
      <c r="DK40" s="83" t="e">
        <f>IF(#REF!=#REF!,30,IF(#REF!=#REF!,30,IF(#REF!=#REF!,30,IF(#REF!=#REF!,30,IF(#REF!=#REF!,30,IF(#REF!=$DK$17,30,IF(#REF!=$DK$18,30,0)))))))</f>
        <v>#REF!</v>
      </c>
      <c r="DL40" s="83"/>
      <c r="DM40" s="83"/>
      <c r="DN40" s="83"/>
      <c r="DO40" s="83"/>
      <c r="DP40" s="83"/>
      <c r="DQ40" s="83"/>
      <c r="DR40" s="83"/>
      <c r="DS40" s="83"/>
      <c r="DT40" s="83"/>
      <c r="DU40" s="83"/>
      <c r="DV40" s="83"/>
      <c r="DW40" s="83"/>
      <c r="DX40" s="83"/>
      <c r="DY40" s="83"/>
      <c r="DZ40" s="83"/>
      <c r="EA40" s="83"/>
      <c r="EB40" s="83"/>
      <c r="EC40" s="83"/>
      <c r="ED40" s="83"/>
      <c r="EE40" s="83"/>
      <c r="EF40" s="83"/>
      <c r="EG40" s="8"/>
    </row>
    <row r="41" spans="2:137" ht="20.25" customHeight="1" thickBot="1" x14ac:dyDescent="0.45">
      <c r="B41" s="38"/>
      <c r="C41" s="38"/>
      <c r="D41" s="38"/>
      <c r="E41" s="38"/>
      <c r="F41" s="38"/>
      <c r="G41" s="38"/>
      <c r="H41" s="38"/>
      <c r="I41" s="38"/>
      <c r="J41" s="38"/>
      <c r="K41" s="38"/>
      <c r="L41" s="38"/>
      <c r="M41" s="38"/>
      <c r="N41" s="38"/>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row>
    <row r="42" spans="2:137" ht="20.25" customHeight="1" x14ac:dyDescent="0.4">
      <c r="B42" s="246" t="s">
        <v>41</v>
      </c>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7"/>
      <c r="BA42" s="247"/>
      <c r="BB42" s="247"/>
      <c r="BC42" s="247"/>
      <c r="BD42" s="247"/>
      <c r="BE42" s="247"/>
      <c r="BF42" s="247"/>
      <c r="BG42" s="247"/>
      <c r="BH42" s="247"/>
      <c r="BI42" s="247"/>
      <c r="BJ42" s="247"/>
      <c r="BK42" s="247"/>
      <c r="BL42" s="247"/>
      <c r="BM42" s="247"/>
      <c r="BN42" s="247"/>
      <c r="BO42" s="247"/>
      <c r="BP42" s="247"/>
      <c r="BQ42" s="247"/>
      <c r="BR42" s="247"/>
      <c r="BS42" s="247"/>
      <c r="BT42" s="247"/>
      <c r="BU42" s="247"/>
      <c r="BV42" s="247"/>
      <c r="BW42" s="247"/>
      <c r="BX42" s="247"/>
      <c r="BY42" s="247"/>
      <c r="BZ42" s="247"/>
      <c r="CA42" s="247"/>
      <c r="CB42" s="247"/>
      <c r="CC42" s="247"/>
      <c r="CD42" s="247"/>
      <c r="CE42" s="247"/>
      <c r="CF42" s="247"/>
      <c r="CG42" s="247"/>
      <c r="CH42" s="247"/>
      <c r="CI42" s="247"/>
      <c r="CJ42" s="247"/>
      <c r="CK42" s="247"/>
      <c r="CL42" s="247"/>
      <c r="CM42" s="247"/>
      <c r="CN42" s="247"/>
      <c r="CO42" s="247"/>
      <c r="CP42" s="247"/>
      <c r="CQ42" s="247"/>
      <c r="CR42" s="247"/>
      <c r="CS42" s="247"/>
      <c r="CT42" s="247"/>
      <c r="CU42" s="247"/>
      <c r="CV42" s="247"/>
      <c r="CW42" s="247"/>
      <c r="CX42" s="247"/>
      <c r="CY42" s="247"/>
      <c r="CZ42" s="247"/>
      <c r="DA42" s="247"/>
      <c r="DB42" s="247"/>
      <c r="DC42" s="247"/>
      <c r="DD42" s="247"/>
      <c r="DE42" s="247"/>
      <c r="DF42" s="247"/>
      <c r="DG42" s="247"/>
      <c r="DH42" s="247"/>
      <c r="DI42" s="247"/>
      <c r="DJ42" s="247"/>
      <c r="DK42" s="247"/>
      <c r="DL42" s="247"/>
      <c r="DM42" s="247"/>
      <c r="DN42" s="247"/>
      <c r="DO42" s="247"/>
      <c r="DP42" s="247"/>
      <c r="DQ42" s="247"/>
      <c r="DR42" s="247"/>
      <c r="DS42" s="247"/>
      <c r="DT42" s="247"/>
      <c r="DU42" s="247"/>
      <c r="DV42" s="247"/>
      <c r="DW42" s="247"/>
      <c r="DX42" s="247"/>
      <c r="DY42" s="247"/>
      <c r="DZ42" s="247"/>
      <c r="EA42" s="247"/>
      <c r="EB42" s="247"/>
      <c r="EC42" s="247"/>
      <c r="ED42" s="247"/>
      <c r="EE42" s="247"/>
      <c r="EF42" s="247"/>
      <c r="EG42" s="2"/>
    </row>
    <row r="43" spans="2:137" ht="20.25" customHeight="1" x14ac:dyDescent="0.4">
      <c r="B43" s="248"/>
      <c r="C43" s="249"/>
      <c r="D43" s="249"/>
      <c r="E43" s="249"/>
      <c r="F43" s="249"/>
      <c r="G43" s="249"/>
      <c r="H43" s="249"/>
      <c r="I43" s="249"/>
      <c r="J43" s="249"/>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c r="DM43" s="249"/>
      <c r="DN43" s="249"/>
      <c r="DO43" s="249"/>
      <c r="DP43" s="249"/>
      <c r="DQ43" s="249"/>
      <c r="DR43" s="249"/>
      <c r="DS43" s="249"/>
      <c r="DT43" s="249"/>
      <c r="DU43" s="249"/>
      <c r="DV43" s="249"/>
      <c r="DW43" s="249"/>
      <c r="DX43" s="249"/>
      <c r="DY43" s="249"/>
      <c r="DZ43" s="249"/>
      <c r="EA43" s="249"/>
      <c r="EB43" s="249"/>
      <c r="EC43" s="249"/>
      <c r="ED43" s="249"/>
      <c r="EE43" s="249"/>
      <c r="EF43" s="249"/>
      <c r="EG43" s="2"/>
    </row>
    <row r="44" spans="2:137" ht="20.25" customHeight="1" x14ac:dyDescent="0.4">
      <c r="B44" s="250"/>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1"/>
      <c r="BR44" s="251"/>
      <c r="BS44" s="251"/>
      <c r="BT44" s="251"/>
      <c r="BU44" s="251"/>
      <c r="BV44" s="251"/>
      <c r="BW44" s="251"/>
      <c r="BX44" s="251"/>
      <c r="BY44" s="251"/>
      <c r="BZ44" s="251"/>
      <c r="CA44" s="251"/>
      <c r="CB44" s="251"/>
      <c r="CC44" s="251"/>
      <c r="CD44" s="251"/>
      <c r="CE44" s="251"/>
      <c r="CF44" s="251"/>
      <c r="CG44" s="251"/>
      <c r="CH44" s="251"/>
      <c r="CI44" s="251"/>
      <c r="CJ44" s="251"/>
      <c r="CK44" s="251"/>
      <c r="CL44" s="251"/>
      <c r="CM44" s="251"/>
      <c r="CN44" s="251"/>
      <c r="CO44" s="251"/>
      <c r="CP44" s="251"/>
      <c r="CQ44" s="251"/>
      <c r="CR44" s="251"/>
      <c r="CS44" s="251"/>
      <c r="CT44" s="251"/>
      <c r="CU44" s="251"/>
      <c r="CV44" s="251"/>
      <c r="CW44" s="251"/>
      <c r="CX44" s="251"/>
      <c r="CY44" s="251"/>
      <c r="CZ44" s="251"/>
      <c r="DA44" s="251"/>
      <c r="DB44" s="251"/>
      <c r="DC44" s="251"/>
      <c r="DD44" s="251"/>
      <c r="DE44" s="251"/>
      <c r="DF44" s="251"/>
      <c r="DG44" s="251"/>
      <c r="DH44" s="251"/>
      <c r="DI44" s="251"/>
      <c r="DJ44" s="251"/>
      <c r="DK44" s="251"/>
      <c r="DL44" s="251"/>
      <c r="DM44" s="251"/>
      <c r="DN44" s="251"/>
      <c r="DO44" s="251"/>
      <c r="DP44" s="251"/>
      <c r="DQ44" s="251"/>
      <c r="DR44" s="251"/>
      <c r="DS44" s="251"/>
      <c r="DT44" s="251"/>
      <c r="DU44" s="251"/>
      <c r="DV44" s="251"/>
      <c r="DW44" s="251"/>
      <c r="DX44" s="251"/>
      <c r="DY44" s="251"/>
      <c r="DZ44" s="251"/>
      <c r="EA44" s="251"/>
      <c r="EB44" s="251"/>
      <c r="EC44" s="251"/>
      <c r="ED44" s="251"/>
      <c r="EE44" s="251"/>
      <c r="EF44" s="251"/>
      <c r="EG44" s="2"/>
    </row>
    <row r="45" spans="2:137" ht="20.25" customHeight="1" x14ac:dyDescent="0.4">
      <c r="B45" s="250"/>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1"/>
      <c r="BR45" s="251"/>
      <c r="BS45" s="251"/>
      <c r="BT45" s="251"/>
      <c r="BU45" s="251"/>
      <c r="BV45" s="251"/>
      <c r="BW45" s="251"/>
      <c r="BX45" s="251"/>
      <c r="BY45" s="251"/>
      <c r="BZ45" s="251"/>
      <c r="CA45" s="251"/>
      <c r="CB45" s="251"/>
      <c r="CC45" s="251"/>
      <c r="CD45" s="251"/>
      <c r="CE45" s="251"/>
      <c r="CF45" s="251"/>
      <c r="CG45" s="251"/>
      <c r="CH45" s="251"/>
      <c r="CI45" s="251"/>
      <c r="CJ45" s="251"/>
      <c r="CK45" s="251"/>
      <c r="CL45" s="251"/>
      <c r="CM45" s="251"/>
      <c r="CN45" s="251"/>
      <c r="CO45" s="251"/>
      <c r="CP45" s="251"/>
      <c r="CQ45" s="251"/>
      <c r="CR45" s="251"/>
      <c r="CS45" s="251"/>
      <c r="CT45" s="251"/>
      <c r="CU45" s="251"/>
      <c r="CV45" s="251"/>
      <c r="CW45" s="251"/>
      <c r="CX45" s="251"/>
      <c r="CY45" s="251"/>
      <c r="CZ45" s="251"/>
      <c r="DA45" s="251"/>
      <c r="DB45" s="251"/>
      <c r="DC45" s="251"/>
      <c r="DD45" s="251"/>
      <c r="DE45" s="251"/>
      <c r="DF45" s="251"/>
      <c r="DG45" s="251"/>
      <c r="DH45" s="251"/>
      <c r="DI45" s="251"/>
      <c r="DJ45" s="251"/>
      <c r="DK45" s="251"/>
      <c r="DL45" s="251"/>
      <c r="DM45" s="251"/>
      <c r="DN45" s="251"/>
      <c r="DO45" s="251"/>
      <c r="DP45" s="251"/>
      <c r="DQ45" s="251"/>
      <c r="DR45" s="251"/>
      <c r="DS45" s="251"/>
      <c r="DT45" s="251"/>
      <c r="DU45" s="251"/>
      <c r="DV45" s="251"/>
      <c r="DW45" s="251"/>
      <c r="DX45" s="251"/>
      <c r="DY45" s="251"/>
      <c r="DZ45" s="251"/>
      <c r="EA45" s="251"/>
      <c r="EB45" s="251"/>
      <c r="EC45" s="251"/>
      <c r="ED45" s="251"/>
      <c r="EE45" s="251"/>
      <c r="EF45" s="251"/>
      <c r="EG45" s="2"/>
    </row>
    <row r="46" spans="2:137" ht="20.25" customHeight="1" x14ac:dyDescent="0.4">
      <c r="B46" s="250"/>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
    </row>
    <row r="47" spans="2:137" ht="20.25" customHeight="1" x14ac:dyDescent="0.4">
      <c r="B47" s="250"/>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c r="AI47" s="251"/>
      <c r="AJ47" s="251"/>
      <c r="AK47" s="251"/>
      <c r="AL47" s="251"/>
      <c r="AM47" s="251"/>
      <c r="AN47" s="251"/>
      <c r="AO47" s="251"/>
      <c r="AP47" s="251"/>
      <c r="AQ47" s="251"/>
      <c r="AR47" s="251"/>
      <c r="AS47" s="251"/>
      <c r="AT47" s="251"/>
      <c r="AU47" s="251"/>
      <c r="AV47" s="251"/>
      <c r="AW47" s="251"/>
      <c r="AX47" s="251"/>
      <c r="AY47" s="251"/>
      <c r="AZ47" s="251"/>
      <c r="BA47" s="251"/>
      <c r="BB47" s="251"/>
      <c r="BC47" s="251"/>
      <c r="BD47" s="251"/>
      <c r="BE47" s="251"/>
      <c r="BF47" s="251"/>
      <c r="BG47" s="251"/>
      <c r="BH47" s="251"/>
      <c r="BI47" s="251"/>
      <c r="BJ47" s="251"/>
      <c r="BK47" s="251"/>
      <c r="BL47" s="251"/>
      <c r="BM47" s="251"/>
      <c r="BN47" s="251"/>
      <c r="BO47" s="251"/>
      <c r="BP47" s="251"/>
      <c r="BQ47" s="251"/>
      <c r="BR47" s="251"/>
      <c r="BS47" s="251"/>
      <c r="BT47" s="251"/>
      <c r="BU47" s="251"/>
      <c r="BV47" s="251"/>
      <c r="BW47" s="251"/>
      <c r="BX47" s="251"/>
      <c r="BY47" s="251"/>
      <c r="BZ47" s="251"/>
      <c r="CA47" s="251"/>
      <c r="CB47" s="251"/>
      <c r="CC47" s="251"/>
      <c r="CD47" s="251"/>
      <c r="CE47" s="251"/>
      <c r="CF47" s="251"/>
      <c r="CG47" s="251"/>
      <c r="CH47" s="251"/>
      <c r="CI47" s="251"/>
      <c r="CJ47" s="251"/>
      <c r="CK47" s="251"/>
      <c r="CL47" s="251"/>
      <c r="CM47" s="251"/>
      <c r="CN47" s="251"/>
      <c r="CO47" s="251"/>
      <c r="CP47" s="251"/>
      <c r="CQ47" s="251"/>
      <c r="CR47" s="251"/>
      <c r="CS47" s="251"/>
      <c r="CT47" s="251"/>
      <c r="CU47" s="251"/>
      <c r="CV47" s="251"/>
      <c r="CW47" s="251"/>
      <c r="CX47" s="251"/>
      <c r="CY47" s="251"/>
      <c r="CZ47" s="251"/>
      <c r="DA47" s="251"/>
      <c r="DB47" s="251"/>
      <c r="DC47" s="251"/>
      <c r="DD47" s="251"/>
      <c r="DE47" s="251"/>
      <c r="DF47" s="251"/>
      <c r="DG47" s="251"/>
      <c r="DH47" s="251"/>
      <c r="DI47" s="251"/>
      <c r="DJ47" s="251"/>
      <c r="DK47" s="251"/>
      <c r="DL47" s="251"/>
      <c r="DM47" s="251"/>
      <c r="DN47" s="251"/>
      <c r="DO47" s="251"/>
      <c r="DP47" s="251"/>
      <c r="DQ47" s="251"/>
      <c r="DR47" s="251"/>
      <c r="DS47" s="251"/>
      <c r="DT47" s="251"/>
      <c r="DU47" s="251"/>
      <c r="DV47" s="251"/>
      <c r="DW47" s="251"/>
      <c r="DX47" s="251"/>
      <c r="DY47" s="251"/>
      <c r="DZ47" s="251"/>
      <c r="EA47" s="251"/>
      <c r="EB47" s="251"/>
      <c r="EC47" s="251"/>
      <c r="ED47" s="251"/>
      <c r="EE47" s="251"/>
      <c r="EF47" s="251"/>
      <c r="EG47" s="2"/>
    </row>
    <row r="48" spans="2:137" ht="20.25" customHeight="1" x14ac:dyDescent="0.4">
      <c r="B48" s="250"/>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
    </row>
    <row r="49" spans="1:137" ht="20.25" customHeight="1" x14ac:dyDescent="0.4">
      <c r="B49" s="250"/>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
    </row>
    <row r="50" spans="1:137" ht="20.25" customHeight="1" x14ac:dyDescent="0.4">
      <c r="B50" s="250"/>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
    </row>
    <row r="51" spans="1:137" ht="20.25" customHeight="1" thickBot="1" x14ac:dyDescent="0.45">
      <c r="B51" s="252"/>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3"/>
      <c r="BQ51" s="253"/>
      <c r="BR51" s="253"/>
      <c r="BS51" s="253"/>
      <c r="BT51" s="253"/>
      <c r="BU51" s="253"/>
      <c r="BV51" s="253"/>
      <c r="BW51" s="253"/>
      <c r="BX51" s="253"/>
      <c r="BY51" s="253"/>
      <c r="BZ51" s="253"/>
      <c r="CA51" s="253"/>
      <c r="CB51" s="253"/>
      <c r="CC51" s="253"/>
      <c r="CD51" s="253"/>
      <c r="CE51" s="253"/>
      <c r="CF51" s="253"/>
      <c r="CG51" s="253"/>
      <c r="CH51" s="253"/>
      <c r="CI51" s="253"/>
      <c r="CJ51" s="253"/>
      <c r="CK51" s="253"/>
      <c r="CL51" s="253"/>
      <c r="CM51" s="253"/>
      <c r="CN51" s="253"/>
      <c r="CO51" s="253"/>
      <c r="CP51" s="253"/>
      <c r="CQ51" s="253"/>
      <c r="CR51" s="253"/>
      <c r="CS51" s="253"/>
      <c r="CT51" s="253"/>
      <c r="CU51" s="253"/>
      <c r="CV51" s="253"/>
      <c r="CW51" s="253"/>
      <c r="CX51" s="253"/>
      <c r="CY51" s="253"/>
      <c r="CZ51" s="253"/>
      <c r="DA51" s="253"/>
      <c r="DB51" s="253"/>
      <c r="DC51" s="253"/>
      <c r="DD51" s="253"/>
      <c r="DE51" s="253"/>
      <c r="DF51" s="253"/>
      <c r="DG51" s="253"/>
      <c r="DH51" s="253"/>
      <c r="DI51" s="253"/>
      <c r="DJ51" s="253"/>
      <c r="DK51" s="253"/>
      <c r="DL51" s="253"/>
      <c r="DM51" s="253"/>
      <c r="DN51" s="253"/>
      <c r="DO51" s="253"/>
      <c r="DP51" s="253"/>
      <c r="DQ51" s="253"/>
      <c r="DR51" s="253"/>
      <c r="DS51" s="253"/>
      <c r="DT51" s="253"/>
      <c r="DU51" s="253"/>
      <c r="DV51" s="253"/>
      <c r="DW51" s="253"/>
      <c r="DX51" s="253"/>
      <c r="DY51" s="253"/>
      <c r="DZ51" s="253"/>
      <c r="EA51" s="253"/>
      <c r="EB51" s="253"/>
      <c r="EC51" s="253"/>
      <c r="ED51" s="253"/>
      <c r="EE51" s="253"/>
      <c r="EF51" s="253"/>
      <c r="EG51" s="2"/>
    </row>
    <row r="52" spans="1:137" ht="20.25" customHeight="1" x14ac:dyDescent="0.4">
      <c r="A52" s="3"/>
      <c r="B52" s="85"/>
      <c r="C52" s="85"/>
      <c r="D52" s="85"/>
      <c r="E52" s="85"/>
      <c r="F52" s="85"/>
      <c r="G52" s="85"/>
      <c r="H52" s="85"/>
      <c r="I52" s="85"/>
      <c r="J52" s="85"/>
      <c r="K52" s="85"/>
      <c r="L52" s="85"/>
      <c r="M52" s="85"/>
      <c r="N52" s="85"/>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row>
  </sheetData>
  <sheetProtection sheet="1" objects="1" scenarios="1" selectLockedCells="1"/>
  <mergeCells count="291">
    <mergeCell ref="X39:AD39"/>
    <mergeCell ref="X40:AD40"/>
    <mergeCell ref="B42:EF42"/>
    <mergeCell ref="B43:EF51"/>
    <mergeCell ref="CS39:CV39"/>
    <mergeCell ref="B40:C40"/>
    <mergeCell ref="D40:Q40"/>
    <mergeCell ref="R40:W40"/>
    <mergeCell ref="AE40:BD40"/>
    <mergeCell ref="BE40:BL40"/>
    <mergeCell ref="BM40:BQ40"/>
    <mergeCell ref="BR40:CB40"/>
    <mergeCell ref="CD40:CF40"/>
    <mergeCell ref="BM39:BQ39"/>
    <mergeCell ref="BR39:CB39"/>
    <mergeCell ref="CD39:CF39"/>
    <mergeCell ref="CH39:CL39"/>
    <mergeCell ref="CM39:CQ39"/>
    <mergeCell ref="B39:C39"/>
    <mergeCell ref="D39:Q39"/>
    <mergeCell ref="R39:W39"/>
    <mergeCell ref="AE39:BD39"/>
    <mergeCell ref="BE39:BL39"/>
    <mergeCell ref="CH40:CL40"/>
    <mergeCell ref="CM40:CQ40"/>
    <mergeCell ref="CS40:CV40"/>
    <mergeCell ref="B37:C37"/>
    <mergeCell ref="D37:Q37"/>
    <mergeCell ref="R37:W37"/>
    <mergeCell ref="AE37:BD37"/>
    <mergeCell ref="BE37:BL37"/>
    <mergeCell ref="CS37:CV37"/>
    <mergeCell ref="B38:C38"/>
    <mergeCell ref="D38:Q38"/>
    <mergeCell ref="R38:W38"/>
    <mergeCell ref="AE38:BD38"/>
    <mergeCell ref="BE38:BL38"/>
    <mergeCell ref="BM38:BQ38"/>
    <mergeCell ref="BR38:CB38"/>
    <mergeCell ref="CD38:CF38"/>
    <mergeCell ref="BM37:BQ37"/>
    <mergeCell ref="BR37:CB37"/>
    <mergeCell ref="CD37:CF37"/>
    <mergeCell ref="CH37:CL37"/>
    <mergeCell ref="CM37:CQ37"/>
    <mergeCell ref="CH38:CL38"/>
    <mergeCell ref="CM38:CQ38"/>
    <mergeCell ref="CS38:CV38"/>
    <mergeCell ref="X37:AD37"/>
    <mergeCell ref="X38:AD38"/>
    <mergeCell ref="B35:C35"/>
    <mergeCell ref="D35:Q35"/>
    <mergeCell ref="R35:W35"/>
    <mergeCell ref="AE35:BD35"/>
    <mergeCell ref="BE35:BL35"/>
    <mergeCell ref="CS35:CV35"/>
    <mergeCell ref="B36:C36"/>
    <mergeCell ref="D36:Q36"/>
    <mergeCell ref="R36:W36"/>
    <mergeCell ref="AE36:BD36"/>
    <mergeCell ref="BE36:BL36"/>
    <mergeCell ref="BM36:BQ36"/>
    <mergeCell ref="BR36:CB36"/>
    <mergeCell ref="CD36:CF36"/>
    <mergeCell ref="BM35:BQ35"/>
    <mergeCell ref="BR35:CB35"/>
    <mergeCell ref="CD35:CF35"/>
    <mergeCell ref="CH35:CL35"/>
    <mergeCell ref="CM35:CQ35"/>
    <mergeCell ref="CH36:CL36"/>
    <mergeCell ref="CM36:CQ36"/>
    <mergeCell ref="CS36:CV36"/>
    <mergeCell ref="X35:AD35"/>
    <mergeCell ref="X36:AD36"/>
    <mergeCell ref="B33:C33"/>
    <mergeCell ref="D33:Q33"/>
    <mergeCell ref="R33:W33"/>
    <mergeCell ref="AE33:BD33"/>
    <mergeCell ref="BE33:BL33"/>
    <mergeCell ref="CS33:CV33"/>
    <mergeCell ref="B34:C34"/>
    <mergeCell ref="D34:Q34"/>
    <mergeCell ref="R34:W34"/>
    <mergeCell ref="AE34:BD34"/>
    <mergeCell ref="BE34:BL34"/>
    <mergeCell ref="BM34:BQ34"/>
    <mergeCell ref="BR34:CB34"/>
    <mergeCell ref="CD34:CF34"/>
    <mergeCell ref="BM33:BQ33"/>
    <mergeCell ref="BR33:CB33"/>
    <mergeCell ref="CD33:CF33"/>
    <mergeCell ref="CH33:CL33"/>
    <mergeCell ref="CM33:CQ33"/>
    <mergeCell ref="CH34:CL34"/>
    <mergeCell ref="CM34:CQ34"/>
    <mergeCell ref="CS34:CV34"/>
    <mergeCell ref="X33:AD33"/>
    <mergeCell ref="X34:AD34"/>
    <mergeCell ref="B31:C31"/>
    <mergeCell ref="D31:Q31"/>
    <mergeCell ref="R31:W31"/>
    <mergeCell ref="AE31:BD31"/>
    <mergeCell ref="BE31:BL31"/>
    <mergeCell ref="CS31:CV31"/>
    <mergeCell ref="B32:C32"/>
    <mergeCell ref="D32:Q32"/>
    <mergeCell ref="R32:W32"/>
    <mergeCell ref="AE32:BD32"/>
    <mergeCell ref="BE32:BL32"/>
    <mergeCell ref="BM32:BQ32"/>
    <mergeCell ref="BR32:CB32"/>
    <mergeCell ref="CD32:CF32"/>
    <mergeCell ref="BM31:BQ31"/>
    <mergeCell ref="BR31:CB31"/>
    <mergeCell ref="CD31:CF31"/>
    <mergeCell ref="CH31:CL31"/>
    <mergeCell ref="CM31:CQ31"/>
    <mergeCell ref="CH32:CL32"/>
    <mergeCell ref="CM32:CQ32"/>
    <mergeCell ref="CS32:CV32"/>
    <mergeCell ref="X31:AD31"/>
    <mergeCell ref="X32:AD32"/>
    <mergeCell ref="B29:C29"/>
    <mergeCell ref="D29:Q29"/>
    <mergeCell ref="R29:W29"/>
    <mergeCell ref="AE29:BD29"/>
    <mergeCell ref="BE29:BL29"/>
    <mergeCell ref="CS29:CV29"/>
    <mergeCell ref="B30:C30"/>
    <mergeCell ref="D30:Q30"/>
    <mergeCell ref="R30:W30"/>
    <mergeCell ref="AE30:BD30"/>
    <mergeCell ref="BE30:BL30"/>
    <mergeCell ref="BM30:BQ30"/>
    <mergeCell ref="BR30:CB30"/>
    <mergeCell ref="CD30:CF30"/>
    <mergeCell ref="BM29:BQ29"/>
    <mergeCell ref="BR29:CB29"/>
    <mergeCell ref="CD29:CF29"/>
    <mergeCell ref="CH29:CL29"/>
    <mergeCell ref="CM29:CQ29"/>
    <mergeCell ref="CH30:CL30"/>
    <mergeCell ref="CM30:CQ30"/>
    <mergeCell ref="CS30:CV30"/>
    <mergeCell ref="X29:AD29"/>
    <mergeCell ref="X30:AD30"/>
    <mergeCell ref="B27:C27"/>
    <mergeCell ref="D27:Q27"/>
    <mergeCell ref="R27:W27"/>
    <mergeCell ref="AE27:BD27"/>
    <mergeCell ref="BE27:BL27"/>
    <mergeCell ref="CS27:CV27"/>
    <mergeCell ref="B28:C28"/>
    <mergeCell ref="D28:Q28"/>
    <mergeCell ref="R28:W28"/>
    <mergeCell ref="AE28:BD28"/>
    <mergeCell ref="BE28:BL28"/>
    <mergeCell ref="BM28:BQ28"/>
    <mergeCell ref="BR28:CB28"/>
    <mergeCell ref="CD28:CF28"/>
    <mergeCell ref="BM27:BQ27"/>
    <mergeCell ref="BR27:CB27"/>
    <mergeCell ref="CD27:CF27"/>
    <mergeCell ref="CH27:CL27"/>
    <mergeCell ref="CM27:CQ27"/>
    <mergeCell ref="CH28:CL28"/>
    <mergeCell ref="CM28:CQ28"/>
    <mergeCell ref="CS28:CV28"/>
    <mergeCell ref="X27:AD27"/>
    <mergeCell ref="X28:AD28"/>
    <mergeCell ref="B25:C25"/>
    <mergeCell ref="D25:Q25"/>
    <mergeCell ref="R25:W25"/>
    <mergeCell ref="AE25:BD25"/>
    <mergeCell ref="BE25:BL25"/>
    <mergeCell ref="CS25:CV25"/>
    <mergeCell ref="B26:C26"/>
    <mergeCell ref="D26:Q26"/>
    <mergeCell ref="R26:W26"/>
    <mergeCell ref="AE26:BD26"/>
    <mergeCell ref="BE26:BL26"/>
    <mergeCell ref="BM26:BQ26"/>
    <mergeCell ref="BR26:CB26"/>
    <mergeCell ref="CD26:CF26"/>
    <mergeCell ref="BM25:BQ25"/>
    <mergeCell ref="BR25:CB25"/>
    <mergeCell ref="CD25:CF25"/>
    <mergeCell ref="CH25:CL25"/>
    <mergeCell ref="CM25:CQ25"/>
    <mergeCell ref="CH26:CL26"/>
    <mergeCell ref="CM26:CQ26"/>
    <mergeCell ref="CS26:CV26"/>
    <mergeCell ref="X25:AD25"/>
    <mergeCell ref="X26:AD26"/>
    <mergeCell ref="B23:C23"/>
    <mergeCell ref="D23:Q23"/>
    <mergeCell ref="R23:W23"/>
    <mergeCell ref="AE23:BD23"/>
    <mergeCell ref="BE23:BL23"/>
    <mergeCell ref="CS23:CV23"/>
    <mergeCell ref="B24:C24"/>
    <mergeCell ref="D24:Q24"/>
    <mergeCell ref="R24:W24"/>
    <mergeCell ref="AE24:BD24"/>
    <mergeCell ref="BE24:BL24"/>
    <mergeCell ref="BM24:BQ24"/>
    <mergeCell ref="BR24:CB24"/>
    <mergeCell ref="CD24:CF24"/>
    <mergeCell ref="BM23:BQ23"/>
    <mergeCell ref="BR23:CB23"/>
    <mergeCell ref="CD23:CF23"/>
    <mergeCell ref="CH23:CL23"/>
    <mergeCell ref="CM23:CQ23"/>
    <mergeCell ref="CH24:CL24"/>
    <mergeCell ref="CM24:CQ24"/>
    <mergeCell ref="CS24:CV24"/>
    <mergeCell ref="X23:AD23"/>
    <mergeCell ref="X24:AD24"/>
    <mergeCell ref="CS21:CV21"/>
    <mergeCell ref="B22:C22"/>
    <mergeCell ref="D22:Q22"/>
    <mergeCell ref="R22:W22"/>
    <mergeCell ref="AE22:BD22"/>
    <mergeCell ref="BE22:BL22"/>
    <mergeCell ref="BM22:BQ22"/>
    <mergeCell ref="BR22:CB22"/>
    <mergeCell ref="CD22:CF22"/>
    <mergeCell ref="BM21:BQ21"/>
    <mergeCell ref="BR21:CB21"/>
    <mergeCell ref="CD21:CF21"/>
    <mergeCell ref="CH21:CL21"/>
    <mergeCell ref="CM21:CQ21"/>
    <mergeCell ref="B21:C21"/>
    <mergeCell ref="D21:Q21"/>
    <mergeCell ref="R21:W21"/>
    <mergeCell ref="AE21:BD21"/>
    <mergeCell ref="BE21:BL21"/>
    <mergeCell ref="CH22:CL22"/>
    <mergeCell ref="CM22:CQ22"/>
    <mergeCell ref="CS22:CV22"/>
    <mergeCell ref="X21:AD21"/>
    <mergeCell ref="X22:AD22"/>
    <mergeCell ref="CM19:CQ19"/>
    <mergeCell ref="CS19:CV19"/>
    <mergeCell ref="D20:Q20"/>
    <mergeCell ref="R20:W20"/>
    <mergeCell ref="CD20:CL20"/>
    <mergeCell ref="CM20:CQ20"/>
    <mergeCell ref="CS20:CV20"/>
    <mergeCell ref="BE19:BL19"/>
    <mergeCell ref="BM19:BQ19"/>
    <mergeCell ref="BR19:CB19"/>
    <mergeCell ref="CD19:CF19"/>
    <mergeCell ref="CH19:CL19"/>
    <mergeCell ref="BM20:CB20"/>
    <mergeCell ref="H14:AH14"/>
    <mergeCell ref="D19:Q19"/>
    <mergeCell ref="R19:W19"/>
    <mergeCell ref="X19:AD19"/>
    <mergeCell ref="AE19:BD19"/>
    <mergeCell ref="AK15:AV15"/>
    <mergeCell ref="B12:G12"/>
    <mergeCell ref="H12:AH12"/>
    <mergeCell ref="AK12:AT12"/>
    <mergeCell ref="AU12:BD12"/>
    <mergeCell ref="H13:AH13"/>
    <mergeCell ref="AK13:AT13"/>
    <mergeCell ref="AU13:BD13"/>
    <mergeCell ref="AW15:BU15"/>
    <mergeCell ref="H11:Q11"/>
    <mergeCell ref="R11:W11"/>
    <mergeCell ref="X11:AH11"/>
    <mergeCell ref="B8:G8"/>
    <mergeCell ref="H8:Q8"/>
    <mergeCell ref="R8:W8"/>
    <mergeCell ref="X8:AH8"/>
    <mergeCell ref="AR8:BD8"/>
    <mergeCell ref="B9:G9"/>
    <mergeCell ref="H9:AH9"/>
    <mergeCell ref="AR9:BD9"/>
    <mergeCell ref="A1:EF1"/>
    <mergeCell ref="B3:AH3"/>
    <mergeCell ref="AK3:AY3"/>
    <mergeCell ref="AK4:AY4"/>
    <mergeCell ref="AK5:AY5"/>
    <mergeCell ref="B7:AH7"/>
    <mergeCell ref="AY7:BD7"/>
    <mergeCell ref="B10:G10"/>
    <mergeCell ref="H10:AH10"/>
    <mergeCell ref="AR10:BD10"/>
    <mergeCell ref="D4:T4"/>
  </mergeCells>
  <phoneticPr fontId="4"/>
  <conditionalFormatting sqref="CX11:CY11">
    <cfRule type="expression" dxfId="0" priority="1" stopIfTrue="1">
      <formula>#REF!="オリジナル文章"</formula>
    </cfRule>
  </conditionalFormatting>
  <dataValidations count="6">
    <dataValidation type="list" allowBlank="1" showInputMessage="1" showErrorMessage="1" sqref="AR10:BD10" xr:uid="{00000000-0002-0000-0000-000000000000}">
      <formula1>$EL$6:$EL$11</formula1>
    </dataValidation>
    <dataValidation showDropDown="1" showInputMessage="1" showErrorMessage="1" sqref="CH21:CH40" xr:uid="{00000000-0002-0000-0000-000001000000}"/>
    <dataValidation imeMode="hiragana" allowBlank="1" showInputMessage="1" showErrorMessage="1" sqref="H8:H9 H11" xr:uid="{00000000-0002-0000-0000-000002000000}"/>
    <dataValidation imeMode="halfAlpha" allowBlank="1" showInputMessage="1" showErrorMessage="1" sqref="H12 H10 H16:AH16 CS21:CS40 R21:R40" xr:uid="{00000000-0002-0000-0000-000003000000}"/>
    <dataValidation type="list" allowBlank="1" showInputMessage="1" showErrorMessage="1" sqref="CD21:CF40" xr:uid="{00000000-0002-0000-0000-000004000000}">
      <formula1>$EH$6:$EH$17</formula1>
    </dataValidation>
    <dataValidation type="list" allowBlank="1" showInputMessage="1" showErrorMessage="1" sqref="AR8:BD8" xr:uid="{00000000-0002-0000-0000-000005000000}">
      <formula1>$EI$6:$EI$7</formula1>
    </dataValidation>
  </dataValidations>
  <hyperlinks>
    <hyperlink ref="D4" r:id="rId1" xr:uid="{00000000-0004-0000-0000-000000000000}"/>
    <hyperlink ref="AW15" r:id="rId2" xr:uid="{00000000-0004-0000-0000-000001000000}"/>
  </hyperlinks>
  <printOptions horizontalCentered="1" verticalCentered="1"/>
  <pageMargins left="0.23622047244094491" right="0.22" top="0.15748031496062992" bottom="0.15748031496062992" header="0.31496062992125984" footer="0.31496062992125984"/>
  <pageSetup paperSize="9" scale="52" orientation="landscape" horizontalDpi="4294967294" verticalDpi="4294967294"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04"/>
  <sheetViews>
    <sheetView zoomScale="70" zoomScaleNormal="70" zoomScalePageLayoutView="70" workbookViewId="0">
      <selection activeCell="B42" sqref="B42"/>
    </sheetView>
  </sheetViews>
  <sheetFormatPr defaultColWidth="8.875" defaultRowHeight="17.25" x14ac:dyDescent="0.4"/>
  <cols>
    <col min="1" max="1" width="2.625" style="2" customWidth="1"/>
    <col min="2" max="2" width="22.125" style="130" customWidth="1"/>
    <col min="3" max="3" width="108" style="130" customWidth="1"/>
    <col min="4" max="4" width="31.625" style="130" customWidth="1"/>
    <col min="5" max="16384" width="8.875" style="2"/>
  </cols>
  <sheetData>
    <row r="1" spans="2:4" s="123" customFormat="1" ht="18" thickBot="1" x14ac:dyDescent="0.45">
      <c r="B1" s="124" t="s">
        <v>42</v>
      </c>
    </row>
    <row r="2" spans="2:4" ht="27.95" customHeight="1" x14ac:dyDescent="0.4">
      <c r="B2" s="125" t="s">
        <v>34</v>
      </c>
      <c r="C2" s="126" t="s">
        <v>43</v>
      </c>
      <c r="D2" s="126" t="s">
        <v>44</v>
      </c>
    </row>
    <row r="3" spans="2:4" x14ac:dyDescent="0.4">
      <c r="B3" s="131">
        <v>287</v>
      </c>
      <c r="C3" s="132" t="s">
        <v>95</v>
      </c>
      <c r="D3" s="256">
        <v>1188</v>
      </c>
    </row>
    <row r="4" spans="2:4" x14ac:dyDescent="0.4">
      <c r="B4" s="131">
        <v>410</v>
      </c>
      <c r="C4" s="132" t="s">
        <v>96</v>
      </c>
      <c r="D4" s="256">
        <v>594</v>
      </c>
    </row>
    <row r="5" spans="2:4" x14ac:dyDescent="0.4">
      <c r="B5" s="131">
        <v>450</v>
      </c>
      <c r="C5" s="132" t="s">
        <v>97</v>
      </c>
      <c r="D5" s="256">
        <v>675</v>
      </c>
    </row>
    <row r="6" spans="2:4" x14ac:dyDescent="0.4">
      <c r="B6" s="131">
        <v>451</v>
      </c>
      <c r="C6" s="132" t="s">
        <v>98</v>
      </c>
      <c r="D6" s="256">
        <v>567</v>
      </c>
    </row>
    <row r="7" spans="2:4" x14ac:dyDescent="0.4">
      <c r="B7" s="131">
        <v>490</v>
      </c>
      <c r="C7" s="132" t="s">
        <v>99</v>
      </c>
      <c r="D7" s="256">
        <v>5919</v>
      </c>
    </row>
    <row r="8" spans="2:4" x14ac:dyDescent="0.4">
      <c r="B8" s="131">
        <v>515</v>
      </c>
      <c r="C8" s="132" t="s">
        <v>100</v>
      </c>
      <c r="D8" s="256">
        <v>2159</v>
      </c>
    </row>
    <row r="9" spans="2:4" x14ac:dyDescent="0.4">
      <c r="B9" s="131">
        <v>582</v>
      </c>
      <c r="C9" s="132" t="s">
        <v>101</v>
      </c>
      <c r="D9" s="256">
        <v>584</v>
      </c>
    </row>
    <row r="10" spans="2:4" x14ac:dyDescent="0.4">
      <c r="B10" s="131">
        <v>583</v>
      </c>
      <c r="C10" s="132" t="s">
        <v>102</v>
      </c>
      <c r="D10" s="256">
        <v>908</v>
      </c>
    </row>
    <row r="11" spans="2:4" x14ac:dyDescent="0.4">
      <c r="B11" s="131">
        <v>611</v>
      </c>
      <c r="C11" s="132" t="s">
        <v>103</v>
      </c>
      <c r="D11" s="256">
        <v>1198</v>
      </c>
    </row>
    <row r="12" spans="2:4" x14ac:dyDescent="0.4">
      <c r="B12" s="131">
        <v>633</v>
      </c>
      <c r="C12" s="132" t="s">
        <v>104</v>
      </c>
      <c r="D12" s="256">
        <v>470</v>
      </c>
    </row>
    <row r="13" spans="2:4" x14ac:dyDescent="0.4">
      <c r="B13" s="131">
        <v>665</v>
      </c>
      <c r="C13" s="132" t="s">
        <v>105</v>
      </c>
      <c r="D13" s="256">
        <v>650</v>
      </c>
    </row>
    <row r="14" spans="2:4" x14ac:dyDescent="0.4">
      <c r="B14" s="131">
        <v>674</v>
      </c>
      <c r="C14" s="132" t="s">
        <v>106</v>
      </c>
      <c r="D14" s="256">
        <v>799</v>
      </c>
    </row>
    <row r="15" spans="2:4" x14ac:dyDescent="0.4">
      <c r="B15" s="131">
        <v>690</v>
      </c>
      <c r="C15" s="132" t="s">
        <v>107</v>
      </c>
      <c r="D15" s="256">
        <v>594</v>
      </c>
    </row>
    <row r="16" spans="2:4" x14ac:dyDescent="0.4">
      <c r="B16" s="131">
        <v>691</v>
      </c>
      <c r="C16" s="132" t="s">
        <v>108</v>
      </c>
      <c r="D16" s="256">
        <v>735</v>
      </c>
    </row>
    <row r="17" spans="2:4" x14ac:dyDescent="0.4">
      <c r="B17" s="131">
        <v>692</v>
      </c>
      <c r="C17" s="132" t="s">
        <v>109</v>
      </c>
      <c r="D17" s="256">
        <v>594</v>
      </c>
    </row>
    <row r="18" spans="2:4" ht="21" customHeight="1" x14ac:dyDescent="0.4">
      <c r="B18" s="131">
        <v>693</v>
      </c>
      <c r="C18" s="132" t="s">
        <v>110</v>
      </c>
      <c r="D18" s="256">
        <v>594</v>
      </c>
    </row>
    <row r="19" spans="2:4" ht="17.100000000000001" customHeight="1" x14ac:dyDescent="0.4">
      <c r="B19" s="131">
        <v>707</v>
      </c>
      <c r="C19" s="132" t="s">
        <v>111</v>
      </c>
      <c r="D19" s="256">
        <v>648</v>
      </c>
    </row>
    <row r="20" spans="2:4" x14ac:dyDescent="0.4">
      <c r="B20" s="254">
        <v>717</v>
      </c>
      <c r="C20" s="132" t="s">
        <v>112</v>
      </c>
      <c r="D20" s="256">
        <v>729</v>
      </c>
    </row>
    <row r="21" spans="2:4" x14ac:dyDescent="0.4">
      <c r="B21" s="254">
        <v>724</v>
      </c>
      <c r="C21" s="132" t="s">
        <v>113</v>
      </c>
      <c r="D21" s="256">
        <v>702</v>
      </c>
    </row>
    <row r="22" spans="2:4" x14ac:dyDescent="0.4">
      <c r="B22" s="254">
        <v>756</v>
      </c>
      <c r="C22" s="132" t="s">
        <v>114</v>
      </c>
      <c r="D22" s="256">
        <v>729</v>
      </c>
    </row>
    <row r="23" spans="2:4" x14ac:dyDescent="0.4">
      <c r="B23" s="254">
        <v>764</v>
      </c>
      <c r="C23" s="132" t="s">
        <v>115</v>
      </c>
      <c r="D23" s="256">
        <v>1404</v>
      </c>
    </row>
    <row r="24" spans="2:4" x14ac:dyDescent="0.4">
      <c r="B24" s="254">
        <v>776</v>
      </c>
      <c r="C24" s="132" t="s">
        <v>116</v>
      </c>
      <c r="D24" s="256">
        <v>381</v>
      </c>
    </row>
    <row r="25" spans="2:4" x14ac:dyDescent="0.4">
      <c r="B25" s="254">
        <v>804</v>
      </c>
      <c r="C25" s="132" t="s">
        <v>117</v>
      </c>
      <c r="D25" s="256">
        <v>702</v>
      </c>
    </row>
    <row r="26" spans="2:4" x14ac:dyDescent="0.4">
      <c r="B26" s="254">
        <v>828</v>
      </c>
      <c r="C26" s="132" t="s">
        <v>118</v>
      </c>
      <c r="D26" s="256">
        <v>621</v>
      </c>
    </row>
    <row r="27" spans="2:4" x14ac:dyDescent="0.4">
      <c r="B27" s="254">
        <v>831</v>
      </c>
      <c r="C27" s="132" t="s">
        <v>119</v>
      </c>
      <c r="D27" s="256">
        <v>476</v>
      </c>
    </row>
    <row r="28" spans="2:4" x14ac:dyDescent="0.4">
      <c r="B28" s="254">
        <v>832</v>
      </c>
      <c r="C28" s="132" t="s">
        <v>120</v>
      </c>
      <c r="D28" s="256">
        <v>476</v>
      </c>
    </row>
    <row r="29" spans="2:4" x14ac:dyDescent="0.4">
      <c r="B29" s="254">
        <v>836</v>
      </c>
      <c r="C29" s="132" t="s">
        <v>121</v>
      </c>
      <c r="D29" s="256">
        <v>1296</v>
      </c>
    </row>
    <row r="30" spans="2:4" x14ac:dyDescent="0.4">
      <c r="B30" s="254">
        <v>870</v>
      </c>
      <c r="C30" s="132" t="s">
        <v>122</v>
      </c>
      <c r="D30" s="256">
        <v>1026</v>
      </c>
    </row>
    <row r="31" spans="2:4" x14ac:dyDescent="0.4">
      <c r="B31" s="254">
        <v>871</v>
      </c>
      <c r="C31" s="132" t="s">
        <v>123</v>
      </c>
      <c r="D31" s="256">
        <v>486</v>
      </c>
    </row>
    <row r="32" spans="2:4" x14ac:dyDescent="0.4">
      <c r="B32" s="254">
        <v>872</v>
      </c>
      <c r="C32" s="132" t="s">
        <v>124</v>
      </c>
      <c r="D32" s="256">
        <v>594</v>
      </c>
    </row>
    <row r="33" spans="2:4" x14ac:dyDescent="0.4">
      <c r="B33" s="254">
        <v>876</v>
      </c>
      <c r="C33" s="132" t="s">
        <v>125</v>
      </c>
      <c r="D33" s="256">
        <v>621</v>
      </c>
    </row>
    <row r="34" spans="2:4" x14ac:dyDescent="0.4">
      <c r="B34" s="254">
        <v>877</v>
      </c>
      <c r="C34" s="132" t="s">
        <v>126</v>
      </c>
      <c r="D34" s="256">
        <v>621</v>
      </c>
    </row>
    <row r="35" spans="2:4" x14ac:dyDescent="0.4">
      <c r="B35" s="254">
        <v>878</v>
      </c>
      <c r="C35" s="132" t="s">
        <v>127</v>
      </c>
      <c r="D35" s="256">
        <v>1026</v>
      </c>
    </row>
    <row r="36" spans="2:4" x14ac:dyDescent="0.4">
      <c r="B36" s="254">
        <v>879</v>
      </c>
      <c r="C36" s="132" t="s">
        <v>128</v>
      </c>
      <c r="D36" s="256">
        <v>702</v>
      </c>
    </row>
    <row r="37" spans="2:4" x14ac:dyDescent="0.4">
      <c r="B37" s="254">
        <v>7003</v>
      </c>
      <c r="C37" s="132" t="s">
        <v>129</v>
      </c>
      <c r="D37" s="256">
        <v>5610</v>
      </c>
    </row>
    <row r="38" spans="2:4" x14ac:dyDescent="0.4">
      <c r="B38" s="254">
        <v>7004</v>
      </c>
      <c r="C38" s="132" t="s">
        <v>130</v>
      </c>
      <c r="D38" s="256">
        <v>5816</v>
      </c>
    </row>
    <row r="39" spans="2:4" x14ac:dyDescent="0.4">
      <c r="B39" s="254">
        <v>7005</v>
      </c>
      <c r="C39" s="132" t="s">
        <v>131</v>
      </c>
      <c r="D39" s="256">
        <v>5280</v>
      </c>
    </row>
    <row r="40" spans="2:4" x14ac:dyDescent="0.4">
      <c r="B40" s="254">
        <v>7006</v>
      </c>
      <c r="C40" s="132" t="s">
        <v>132</v>
      </c>
      <c r="D40" s="256">
        <v>5280</v>
      </c>
    </row>
    <row r="41" spans="2:4" x14ac:dyDescent="0.4">
      <c r="B41" s="254">
        <v>7013</v>
      </c>
      <c r="C41" s="132" t="s">
        <v>133</v>
      </c>
      <c r="D41" s="256">
        <v>7668</v>
      </c>
    </row>
    <row r="42" spans="2:4" x14ac:dyDescent="0.4">
      <c r="B42" s="254">
        <v>7330</v>
      </c>
      <c r="C42" s="132" t="s">
        <v>134</v>
      </c>
      <c r="D42" s="256">
        <v>3132</v>
      </c>
    </row>
    <row r="43" spans="2:4" x14ac:dyDescent="0.4">
      <c r="B43" s="254">
        <v>7331</v>
      </c>
      <c r="C43" s="132" t="s">
        <v>135</v>
      </c>
      <c r="D43" s="256">
        <v>6804</v>
      </c>
    </row>
    <row r="44" spans="2:4" x14ac:dyDescent="0.4">
      <c r="B44" s="254">
        <v>7347</v>
      </c>
      <c r="C44" s="132" t="s">
        <v>136</v>
      </c>
      <c r="D44" s="256">
        <v>4077</v>
      </c>
    </row>
    <row r="45" spans="2:4" x14ac:dyDescent="0.4">
      <c r="B45" s="254">
        <v>7348</v>
      </c>
      <c r="C45" s="132" t="s">
        <v>137</v>
      </c>
      <c r="D45" s="256">
        <v>4968</v>
      </c>
    </row>
    <row r="46" spans="2:4" x14ac:dyDescent="0.4">
      <c r="B46" s="254">
        <v>7349</v>
      </c>
      <c r="C46" s="132" t="s">
        <v>138</v>
      </c>
      <c r="D46" s="256">
        <v>7128</v>
      </c>
    </row>
    <row r="47" spans="2:4" x14ac:dyDescent="0.4">
      <c r="B47" s="254">
        <v>7350</v>
      </c>
      <c r="C47" s="132" t="s">
        <v>139</v>
      </c>
      <c r="D47" s="256">
        <v>5994</v>
      </c>
    </row>
    <row r="48" spans="2:4" x14ac:dyDescent="0.4">
      <c r="B48" s="254">
        <v>7351</v>
      </c>
      <c r="C48" s="132" t="s">
        <v>140</v>
      </c>
      <c r="D48" s="256">
        <v>9051</v>
      </c>
    </row>
    <row r="49" spans="2:4" x14ac:dyDescent="0.4">
      <c r="B49" s="254">
        <v>7352</v>
      </c>
      <c r="C49" s="132" t="s">
        <v>141</v>
      </c>
      <c r="D49" s="256">
        <v>4234</v>
      </c>
    </row>
    <row r="50" spans="2:4" x14ac:dyDescent="0.4">
      <c r="B50" s="254">
        <v>7372</v>
      </c>
      <c r="C50" s="132" t="s">
        <v>142</v>
      </c>
      <c r="D50" s="256">
        <v>5400</v>
      </c>
    </row>
    <row r="51" spans="2:4" x14ac:dyDescent="0.4">
      <c r="B51" s="254">
        <v>7373</v>
      </c>
      <c r="C51" s="132" t="s">
        <v>143</v>
      </c>
      <c r="D51" s="256">
        <v>6480</v>
      </c>
    </row>
    <row r="52" spans="2:4" x14ac:dyDescent="0.4">
      <c r="B52" s="254">
        <v>7374</v>
      </c>
      <c r="C52" s="132" t="s">
        <v>144</v>
      </c>
      <c r="D52" s="256">
        <v>6480</v>
      </c>
    </row>
    <row r="53" spans="2:4" x14ac:dyDescent="0.4">
      <c r="B53" s="254">
        <v>7375</v>
      </c>
      <c r="C53" s="132" t="s">
        <v>145</v>
      </c>
      <c r="D53" s="256">
        <v>7560</v>
      </c>
    </row>
    <row r="54" spans="2:4" x14ac:dyDescent="0.4">
      <c r="B54" s="254">
        <v>7376</v>
      </c>
      <c r="C54" s="132" t="s">
        <v>146</v>
      </c>
      <c r="D54" s="256">
        <v>8640</v>
      </c>
    </row>
    <row r="55" spans="2:4" x14ac:dyDescent="0.4">
      <c r="B55" s="254">
        <v>7377</v>
      </c>
      <c r="C55" s="132" t="s">
        <v>147</v>
      </c>
      <c r="D55" s="256">
        <v>10800</v>
      </c>
    </row>
    <row r="56" spans="2:4" x14ac:dyDescent="0.4">
      <c r="B56" s="254">
        <v>7379</v>
      </c>
      <c r="C56" s="132" t="s">
        <v>148</v>
      </c>
      <c r="D56" s="256">
        <v>12960</v>
      </c>
    </row>
    <row r="57" spans="2:4" x14ac:dyDescent="0.4">
      <c r="B57" s="255">
        <v>7380</v>
      </c>
      <c r="C57" s="127" t="s">
        <v>149</v>
      </c>
      <c r="D57" s="256">
        <v>16200</v>
      </c>
    </row>
    <row r="58" spans="2:4" x14ac:dyDescent="0.4">
      <c r="B58" s="255">
        <v>7691</v>
      </c>
      <c r="C58" s="127" t="s">
        <v>150</v>
      </c>
      <c r="D58" s="256">
        <v>10000</v>
      </c>
    </row>
    <row r="59" spans="2:4" ht="17.100000000000001" customHeight="1" x14ac:dyDescent="0.4">
      <c r="B59" s="255">
        <v>7692</v>
      </c>
      <c r="C59" s="127" t="s">
        <v>151</v>
      </c>
      <c r="D59" s="256">
        <v>5000</v>
      </c>
    </row>
    <row r="60" spans="2:4" ht="17.100000000000001" customHeight="1" x14ac:dyDescent="0.4">
      <c r="B60" s="128"/>
      <c r="C60" s="127"/>
      <c r="D60" s="256"/>
    </row>
    <row r="61" spans="2:4" x14ac:dyDescent="0.4">
      <c r="B61" s="128"/>
      <c r="C61" s="127"/>
      <c r="D61" s="256"/>
    </row>
    <row r="62" spans="2:4" x14ac:dyDescent="0.4">
      <c r="B62" s="128"/>
      <c r="C62" s="127"/>
      <c r="D62" s="256"/>
    </row>
    <row r="63" spans="2:4" x14ac:dyDescent="0.4">
      <c r="B63" s="128"/>
      <c r="C63" s="127"/>
      <c r="D63" s="256"/>
    </row>
    <row r="64" spans="2:4" x14ac:dyDescent="0.4">
      <c r="B64" s="128"/>
      <c r="C64" s="127"/>
      <c r="D64" s="256"/>
    </row>
    <row r="65" spans="2:4" x14ac:dyDescent="0.4">
      <c r="B65" s="128"/>
      <c r="C65" s="127"/>
      <c r="D65" s="256"/>
    </row>
    <row r="66" spans="2:4" x14ac:dyDescent="0.4">
      <c r="B66" s="128"/>
      <c r="C66" s="127"/>
      <c r="D66" s="256"/>
    </row>
    <row r="67" spans="2:4" x14ac:dyDescent="0.4">
      <c r="B67" s="128"/>
      <c r="C67" s="129"/>
      <c r="D67" s="256"/>
    </row>
    <row r="68" spans="2:4" s="8" customFormat="1" x14ac:dyDescent="0.4">
      <c r="B68" s="128"/>
      <c r="C68" s="127"/>
      <c r="D68" s="256"/>
    </row>
    <row r="69" spans="2:4" s="8" customFormat="1" x14ac:dyDescent="0.4">
      <c r="B69" s="128"/>
      <c r="C69" s="127"/>
      <c r="D69" s="256"/>
    </row>
    <row r="70" spans="2:4" s="8" customFormat="1" x14ac:dyDescent="0.4">
      <c r="B70" s="128"/>
      <c r="C70" s="127"/>
      <c r="D70" s="256"/>
    </row>
    <row r="71" spans="2:4" s="8" customFormat="1" x14ac:dyDescent="0.4">
      <c r="B71" s="128"/>
      <c r="C71" s="127"/>
      <c r="D71" s="256"/>
    </row>
    <row r="72" spans="2:4" x14ac:dyDescent="0.4">
      <c r="B72" s="128"/>
      <c r="C72" s="127"/>
      <c r="D72" s="256"/>
    </row>
    <row r="73" spans="2:4" x14ac:dyDescent="0.4">
      <c r="B73" s="128"/>
      <c r="C73" s="127"/>
      <c r="D73" s="256"/>
    </row>
    <row r="74" spans="2:4" x14ac:dyDescent="0.4">
      <c r="B74" s="128"/>
      <c r="C74" s="127"/>
      <c r="D74" s="256"/>
    </row>
    <row r="75" spans="2:4" x14ac:dyDescent="0.4">
      <c r="B75" s="128"/>
      <c r="C75" s="127"/>
      <c r="D75" s="256"/>
    </row>
    <row r="76" spans="2:4" x14ac:dyDescent="0.4">
      <c r="B76" s="128"/>
      <c r="C76" s="127"/>
      <c r="D76" s="256"/>
    </row>
    <row r="77" spans="2:4" x14ac:dyDescent="0.4">
      <c r="B77" s="128"/>
      <c r="C77" s="127"/>
      <c r="D77" s="256"/>
    </row>
    <row r="78" spans="2:4" x14ac:dyDescent="0.4">
      <c r="B78" s="128"/>
      <c r="C78" s="127"/>
      <c r="D78" s="256"/>
    </row>
    <row r="79" spans="2:4" x14ac:dyDescent="0.4">
      <c r="B79" s="128"/>
      <c r="C79" s="127"/>
      <c r="D79" s="256"/>
    </row>
    <row r="80" spans="2:4" x14ac:dyDescent="0.4">
      <c r="B80" s="128"/>
      <c r="C80" s="127"/>
      <c r="D80" s="256"/>
    </row>
    <row r="81" spans="2:4" x14ac:dyDescent="0.4">
      <c r="B81" s="128"/>
      <c r="C81" s="127"/>
      <c r="D81" s="256"/>
    </row>
    <row r="82" spans="2:4" x14ac:dyDescent="0.4">
      <c r="B82" s="128"/>
      <c r="C82" s="127"/>
      <c r="D82" s="256"/>
    </row>
    <row r="83" spans="2:4" x14ac:dyDescent="0.4">
      <c r="B83" s="128"/>
      <c r="C83" s="127"/>
      <c r="D83" s="256"/>
    </row>
    <row r="84" spans="2:4" x14ac:dyDescent="0.4">
      <c r="B84" s="128"/>
      <c r="C84" s="127"/>
      <c r="D84" s="256"/>
    </row>
    <row r="85" spans="2:4" x14ac:dyDescent="0.4">
      <c r="B85" s="128"/>
      <c r="C85" s="127"/>
      <c r="D85" s="256"/>
    </row>
    <row r="86" spans="2:4" x14ac:dyDescent="0.4">
      <c r="B86" s="128"/>
      <c r="C86" s="127"/>
      <c r="D86" s="256"/>
    </row>
    <row r="87" spans="2:4" x14ac:dyDescent="0.4">
      <c r="B87" s="128"/>
      <c r="C87" s="127"/>
      <c r="D87" s="256"/>
    </row>
    <row r="88" spans="2:4" x14ac:dyDescent="0.4">
      <c r="B88" s="128"/>
      <c r="C88" s="127"/>
      <c r="D88" s="256"/>
    </row>
    <row r="89" spans="2:4" x14ac:dyDescent="0.4">
      <c r="B89" s="128"/>
      <c r="C89" s="127"/>
      <c r="D89" s="256"/>
    </row>
    <row r="90" spans="2:4" x14ac:dyDescent="0.4">
      <c r="B90" s="128"/>
      <c r="C90" s="127"/>
      <c r="D90" s="256"/>
    </row>
    <row r="91" spans="2:4" x14ac:dyDescent="0.4">
      <c r="B91" s="128"/>
      <c r="C91" s="127"/>
      <c r="D91" s="256"/>
    </row>
    <row r="92" spans="2:4" x14ac:dyDescent="0.4">
      <c r="B92" s="128"/>
      <c r="C92" s="127"/>
      <c r="D92" s="256"/>
    </row>
    <row r="93" spans="2:4" x14ac:dyDescent="0.4">
      <c r="B93" s="128"/>
      <c r="C93" s="127"/>
      <c r="D93" s="256"/>
    </row>
    <row r="94" spans="2:4" x14ac:dyDescent="0.4">
      <c r="B94" s="128"/>
      <c r="C94" s="127"/>
      <c r="D94" s="256"/>
    </row>
    <row r="95" spans="2:4" x14ac:dyDescent="0.4">
      <c r="B95" s="128"/>
      <c r="C95" s="127"/>
      <c r="D95" s="256"/>
    </row>
    <row r="96" spans="2:4" x14ac:dyDescent="0.4">
      <c r="B96" s="128"/>
      <c r="C96" s="127"/>
      <c r="D96" s="256"/>
    </row>
    <row r="97" spans="2:4" x14ac:dyDescent="0.4">
      <c r="B97" s="128"/>
      <c r="C97" s="127"/>
      <c r="D97" s="256"/>
    </row>
    <row r="98" spans="2:4" x14ac:dyDescent="0.4">
      <c r="B98" s="128"/>
      <c r="C98" s="127"/>
      <c r="D98" s="256"/>
    </row>
    <row r="99" spans="2:4" x14ac:dyDescent="0.4">
      <c r="B99" s="128"/>
      <c r="C99" s="127"/>
      <c r="D99" s="256"/>
    </row>
    <row r="100" spans="2:4" x14ac:dyDescent="0.4">
      <c r="B100" s="128"/>
      <c r="C100" s="127"/>
      <c r="D100" s="256"/>
    </row>
    <row r="101" spans="2:4" x14ac:dyDescent="0.4">
      <c r="B101" s="128"/>
      <c r="C101" s="127"/>
      <c r="D101" s="256"/>
    </row>
    <row r="102" spans="2:4" x14ac:dyDescent="0.4">
      <c r="B102" s="128"/>
      <c r="C102" s="127"/>
      <c r="D102" s="256"/>
    </row>
    <row r="103" spans="2:4" x14ac:dyDescent="0.4">
      <c r="B103" s="128"/>
      <c r="C103" s="127"/>
      <c r="D103" s="256"/>
    </row>
    <row r="104" spans="2:4" x14ac:dyDescent="0.4">
      <c r="B104" s="128"/>
      <c r="C104" s="127"/>
      <c r="D104" s="256"/>
    </row>
  </sheetData>
  <sheetProtection sheet="1" objects="1" scenarios="1" selectLockedCells="1"/>
  <autoFilter ref="B2:D104" xr:uid="{00000000-0009-0000-0000-000001000000}">
    <sortState xmlns:xlrd2="http://schemas.microsoft.com/office/spreadsheetml/2017/richdata2" ref="B3:D104">
      <sortCondition ref="B2:B104"/>
    </sortState>
  </autoFilter>
  <phoneticPr fontId="4"/>
  <pageMargins left="0.75" right="0.75" top="1" bottom="1" header="0.3" footer="0.3"/>
  <pageSetup paperSize="9"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注文シート</vt:lpstr>
      <vt:lpstr>商品リスト</vt:lpstr>
      <vt:lpstr>注文シート!Print_Area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sanda037</dc:creator>
  <cp:lastModifiedBy>sanda058</cp:lastModifiedBy>
  <cp:lastPrinted>2020-09-24T01:10:34Z</cp:lastPrinted>
  <dcterms:created xsi:type="dcterms:W3CDTF">2020-09-01T05:56:21Z</dcterms:created>
  <dcterms:modified xsi:type="dcterms:W3CDTF">2024-01-22T01:03:30Z</dcterms:modified>
</cp:coreProperties>
</file>