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1.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updateLinks="never" codeName="ThisWorkbook"/>
  <mc:AlternateContent xmlns:mc="http://schemas.openxmlformats.org/markup-compatibility/2006">
    <mc:Choice Requires="x15">
      <x15ac:absPath xmlns:x15ac="http://schemas.microsoft.com/office/spreadsheetml/2010/11/ac" url="\\fs1\ビジネスサービス部\r\◆◆新ｒフォルダ（201904～）\05_受注関連\02_IIBA\申込書\"/>
    </mc:Choice>
  </mc:AlternateContent>
  <xr:revisionPtr revIDLastSave="0" documentId="13_ncr:1_{08A9AE79-F437-4A85-919E-E779205F5826}" xr6:coauthVersionLast="47" xr6:coauthVersionMax="47" xr10:uidLastSave="{00000000-0000-0000-0000-000000000000}"/>
  <bookViews>
    <workbookView xWindow="-120" yWindow="-120" windowWidth="29040" windowHeight="15840" xr2:uid="{00000000-000D-0000-FFFF-FFFF00000000}"/>
  </bookViews>
  <sheets>
    <sheet name="申込書" sheetId="7" r:id="rId1"/>
    <sheet name="名簿 " sheetId="11" r:id="rId2"/>
    <sheet name="データフォーマット(その他のゾーン)" sheetId="5" state="hidden" r:id="rId3"/>
    <sheet name="コースコード表" sheetId="6" state="hidden" r:id="rId4"/>
  </sheets>
  <externalReferences>
    <externalReference r:id="rId5"/>
    <externalReference r:id="rId6"/>
    <externalReference r:id="rId7"/>
  </externalReferences>
  <definedNames>
    <definedName name="_xlnm._FilterDatabase" localSheetId="0" hidden="1">申込書!$A$8:$AG$20</definedName>
    <definedName name="_xlnm.Print_Area" localSheetId="0">申込書!$B$1:$AG$94</definedName>
    <definedName name="_xlnm.Print_Area" localSheetId="1">'名簿 '!$B$3:$W$98</definedName>
    <definedName name="ROUND" localSheetId="3">[1]申込書!#REF!</definedName>
    <definedName name="ROUND" localSheetId="2">[1]申込書!#REF!</definedName>
    <definedName name="ROUND" localSheetId="0">申込書!#REF!</definedName>
    <definedName name="ROUND">#REF!</definedName>
    <definedName name="ROUND表示" localSheetId="3">[1]申込書!#REF!</definedName>
    <definedName name="ROUND表示" localSheetId="2">[1]申込書!#REF!</definedName>
    <definedName name="ROUND表示" localSheetId="0">申込書!#REF!</definedName>
    <definedName name="ROUND表示">#REF!</definedName>
    <definedName name="コースコード表" localSheetId="2">コースコード表!$B$2:$B$28</definedName>
    <definedName name="コースコード表">コースコード表!$B$2:$B$17</definedName>
    <definedName name="実費一覧" localSheetId="3">[2]商品一覧表!$D$6:$J$10</definedName>
    <definedName name="実費一覧" localSheetId="2">[2]商品一覧表!$D$6:$J$10</definedName>
    <definedName name="実費一覧">[3]商品一覧表!$D$6:$J$10</definedName>
    <definedName name="商品">申込書!$A$61:$A$85</definedName>
    <definedName name="商品一覧" localSheetId="3">[2]商品一覧表!$D$15:$I$475</definedName>
    <definedName name="商品一覧" localSheetId="2">[2]商品一覧表!$D$15:$I$475</definedName>
    <definedName name="数量合計">#REF!</definedName>
    <definedName name="明細区分" localSheetId="3">[1]申込書!#REF!</definedName>
    <definedName name="明細区分" localSheetId="2">[1]申込書!#REF!</definedName>
    <definedName name="明細区分" localSheetId="0">申込書!#REF!</definedName>
    <definedName name="明細区分">#REF!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65" i="7" l="1"/>
  <c r="T64" i="7"/>
  <c r="T63" i="7" l="1"/>
  <c r="A63" i="7" l="1"/>
  <c r="AB63" i="7"/>
  <c r="AE63" i="7"/>
  <c r="T62" i="7"/>
  <c r="F16" i="11" l="1"/>
  <c r="F15" i="11"/>
  <c r="AE75" i="7" l="1"/>
  <c r="AB75" i="7"/>
  <c r="A75" i="7"/>
  <c r="AB64" i="7" l="1"/>
  <c r="AB69" i="7"/>
  <c r="AB68" i="7"/>
  <c r="AE64" i="7" l="1"/>
  <c r="AE69" i="7"/>
  <c r="AE68" i="7"/>
  <c r="A69" i="7" l="1"/>
  <c r="A68" i="7"/>
  <c r="Z83" i="7" l="1"/>
  <c r="AE62" i="7" l="1"/>
  <c r="AB62" i="7"/>
  <c r="A62" i="7"/>
  <c r="F14" i="11" s="1"/>
  <c r="A64" i="7" l="1"/>
  <c r="F32" i="11" s="1"/>
  <c r="A65" i="7"/>
  <c r="A66" i="7"/>
  <c r="A67" i="7"/>
  <c r="A70" i="7"/>
  <c r="A71" i="7"/>
  <c r="A72" i="7"/>
  <c r="A73" i="7"/>
  <c r="A74" i="7"/>
  <c r="A76" i="7"/>
  <c r="A77" i="7"/>
  <c r="A78" i="7"/>
  <c r="A79" i="7"/>
  <c r="A80" i="7"/>
  <c r="A81" i="7"/>
  <c r="A82" i="7"/>
  <c r="F513" i="11"/>
  <c r="F512" i="11"/>
  <c r="F511" i="11"/>
  <c r="F510" i="11"/>
  <c r="F509" i="11"/>
  <c r="F508" i="11"/>
  <c r="F507" i="11"/>
  <c r="F506" i="11"/>
  <c r="F505" i="11"/>
  <c r="F504" i="11"/>
  <c r="F503" i="11"/>
  <c r="F502" i="11"/>
  <c r="F501" i="11"/>
  <c r="F500" i="11"/>
  <c r="F499" i="11"/>
  <c r="F498" i="11"/>
  <c r="F497" i="11"/>
  <c r="F496" i="11"/>
  <c r="F495" i="11"/>
  <c r="F494" i="11"/>
  <c r="F493" i="11"/>
  <c r="F492" i="11"/>
  <c r="F491" i="11"/>
  <c r="F490" i="11"/>
  <c r="F489" i="11"/>
  <c r="F488" i="11"/>
  <c r="F487" i="11"/>
  <c r="F486" i="11"/>
  <c r="F485" i="11"/>
  <c r="F484" i="11"/>
  <c r="F483" i="11"/>
  <c r="F482" i="11"/>
  <c r="F481" i="11"/>
  <c r="F480" i="11"/>
  <c r="F479" i="11"/>
  <c r="F478" i="11"/>
  <c r="F477" i="11"/>
  <c r="F476" i="11"/>
  <c r="F475" i="11"/>
  <c r="F474" i="11"/>
  <c r="F473" i="11"/>
  <c r="F472" i="11"/>
  <c r="F471" i="11"/>
  <c r="F470" i="11"/>
  <c r="F469" i="11"/>
  <c r="F468" i="11"/>
  <c r="F467" i="11"/>
  <c r="F466" i="11"/>
  <c r="F465" i="11"/>
  <c r="F464" i="11"/>
  <c r="F463" i="11"/>
  <c r="F462" i="11"/>
  <c r="F461" i="11"/>
  <c r="F460" i="11"/>
  <c r="F459" i="11"/>
  <c r="F458" i="11"/>
  <c r="F457" i="11"/>
  <c r="F456" i="11"/>
  <c r="F455" i="11"/>
  <c r="F454" i="11"/>
  <c r="F453" i="11"/>
  <c r="F452" i="11"/>
  <c r="F451" i="11"/>
  <c r="F450" i="11"/>
  <c r="F449" i="11"/>
  <c r="F448" i="11"/>
  <c r="F447" i="11"/>
  <c r="F446" i="11"/>
  <c r="F445" i="11"/>
  <c r="F444" i="11"/>
  <c r="F443" i="11"/>
  <c r="F442" i="11"/>
  <c r="F441" i="11"/>
  <c r="F440" i="11"/>
  <c r="F439" i="11"/>
  <c r="F438" i="11"/>
  <c r="F437" i="11"/>
  <c r="F436" i="11"/>
  <c r="F435" i="11"/>
  <c r="F434" i="11"/>
  <c r="F433" i="11"/>
  <c r="F432" i="11"/>
  <c r="F431" i="11"/>
  <c r="F430" i="11"/>
  <c r="F429" i="11"/>
  <c r="F428" i="11"/>
  <c r="F427" i="11"/>
  <c r="F426" i="11"/>
  <c r="F425" i="11"/>
  <c r="F424" i="11"/>
  <c r="F423" i="11"/>
  <c r="F422" i="11"/>
  <c r="F421" i="11"/>
  <c r="F420" i="11"/>
  <c r="F419" i="11"/>
  <c r="F418" i="11"/>
  <c r="F417" i="11"/>
  <c r="F416" i="11"/>
  <c r="F415" i="11"/>
  <c r="F414" i="11"/>
  <c r="F413" i="11"/>
  <c r="F412" i="11"/>
  <c r="F411" i="11"/>
  <c r="F410" i="11"/>
  <c r="F409" i="11"/>
  <c r="F408" i="11"/>
  <c r="F407" i="11"/>
  <c r="F406" i="11"/>
  <c r="F405" i="11"/>
  <c r="F404" i="11"/>
  <c r="F403" i="11"/>
  <c r="F402" i="11"/>
  <c r="F401" i="11"/>
  <c r="F400" i="11"/>
  <c r="F399" i="11"/>
  <c r="F398" i="11"/>
  <c r="F397" i="11"/>
  <c r="F396" i="11"/>
  <c r="F395" i="11"/>
  <c r="F394" i="11"/>
  <c r="F393" i="11"/>
  <c r="F392" i="11"/>
  <c r="F391" i="11"/>
  <c r="F390" i="11"/>
  <c r="F389" i="11"/>
  <c r="F388" i="11"/>
  <c r="F387" i="11"/>
  <c r="F386" i="11"/>
  <c r="F385" i="11"/>
  <c r="F384" i="11"/>
  <c r="F383" i="11"/>
  <c r="F382" i="11"/>
  <c r="F381" i="11"/>
  <c r="F380" i="11"/>
  <c r="F379" i="11"/>
  <c r="F378" i="11"/>
  <c r="F377" i="11"/>
  <c r="F376" i="11"/>
  <c r="F375" i="11"/>
  <c r="F374" i="11"/>
  <c r="F373" i="11"/>
  <c r="F372" i="11"/>
  <c r="F371" i="11"/>
  <c r="F370" i="11"/>
  <c r="F369" i="11"/>
  <c r="F368" i="11"/>
  <c r="F367" i="11"/>
  <c r="F366" i="11"/>
  <c r="F365" i="11"/>
  <c r="F364" i="11"/>
  <c r="F363" i="11"/>
  <c r="F362" i="11"/>
  <c r="F361" i="11"/>
  <c r="F360" i="11"/>
  <c r="F359" i="11"/>
  <c r="F358" i="11"/>
  <c r="F357" i="11"/>
  <c r="F356" i="11"/>
  <c r="F355" i="11"/>
  <c r="F354" i="11"/>
  <c r="F353" i="11"/>
  <c r="F352" i="11"/>
  <c r="F351" i="11"/>
  <c r="F350" i="11"/>
  <c r="F349" i="11"/>
  <c r="F348" i="11"/>
  <c r="F347" i="11"/>
  <c r="F346" i="11"/>
  <c r="F345" i="11"/>
  <c r="F344" i="11"/>
  <c r="F343" i="11"/>
  <c r="F342" i="11"/>
  <c r="F341" i="11"/>
  <c r="F340" i="11"/>
  <c r="F339" i="11"/>
  <c r="F338" i="11"/>
  <c r="F337" i="11"/>
  <c r="F336" i="11"/>
  <c r="F335" i="11"/>
  <c r="F334" i="11"/>
  <c r="F333" i="11"/>
  <c r="F332" i="11"/>
  <c r="F331" i="11"/>
  <c r="F330" i="11"/>
  <c r="F329" i="11"/>
  <c r="F328" i="11"/>
  <c r="F327" i="11"/>
  <c r="F326" i="11"/>
  <c r="F325" i="11"/>
  <c r="F324" i="11"/>
  <c r="F323" i="11"/>
  <c r="F322" i="11"/>
  <c r="F321" i="11"/>
  <c r="F320" i="11"/>
  <c r="F319" i="11"/>
  <c r="F318" i="11"/>
  <c r="F317" i="11"/>
  <c r="F316" i="11"/>
  <c r="F315" i="11"/>
  <c r="F314" i="11"/>
  <c r="F313" i="11"/>
  <c r="F312" i="11"/>
  <c r="F311" i="11"/>
  <c r="F310" i="11"/>
  <c r="F309" i="11"/>
  <c r="F308" i="11"/>
  <c r="F307" i="11"/>
  <c r="F306" i="11"/>
  <c r="F305" i="11"/>
  <c r="F304" i="11"/>
  <c r="F303" i="11"/>
  <c r="F302" i="11"/>
  <c r="F301" i="11"/>
  <c r="F300" i="11"/>
  <c r="F299" i="11"/>
  <c r="F298" i="11"/>
  <c r="F297" i="11"/>
  <c r="F296" i="11"/>
  <c r="F295" i="11"/>
  <c r="F294" i="11"/>
  <c r="F293" i="11"/>
  <c r="F292" i="11"/>
  <c r="F291" i="11"/>
  <c r="F290" i="11"/>
  <c r="F289" i="11"/>
  <c r="F288" i="11"/>
  <c r="F287" i="11"/>
  <c r="F286" i="11"/>
  <c r="F285" i="11"/>
  <c r="F284" i="11"/>
  <c r="F283" i="11"/>
  <c r="F282" i="11"/>
  <c r="F281" i="11"/>
  <c r="F280" i="11"/>
  <c r="F279" i="11"/>
  <c r="F278" i="11"/>
  <c r="F277" i="11"/>
  <c r="F276" i="11"/>
  <c r="F275" i="11"/>
  <c r="F274" i="11"/>
  <c r="F273" i="11"/>
  <c r="F272" i="11"/>
  <c r="F271" i="11"/>
  <c r="F270" i="11"/>
  <c r="F269" i="11"/>
  <c r="F268" i="11"/>
  <c r="F267" i="11"/>
  <c r="F266" i="11"/>
  <c r="F265" i="11"/>
  <c r="F264" i="11"/>
  <c r="F263" i="11"/>
  <c r="F262" i="11"/>
  <c r="F261" i="11"/>
  <c r="F260" i="11"/>
  <c r="F259" i="11"/>
  <c r="F258" i="11"/>
  <c r="F257" i="11"/>
  <c r="F256" i="11"/>
  <c r="F255" i="11"/>
  <c r="F254" i="11"/>
  <c r="F253" i="11"/>
  <c r="F252" i="11"/>
  <c r="F251" i="11"/>
  <c r="F250" i="11"/>
  <c r="F249" i="11"/>
  <c r="F248" i="11"/>
  <c r="F247" i="11"/>
  <c r="F246" i="11"/>
  <c r="F245" i="11"/>
  <c r="F244" i="11"/>
  <c r="F243" i="11"/>
  <c r="F242" i="11"/>
  <c r="F241" i="11"/>
  <c r="F240" i="11"/>
  <c r="F239" i="11"/>
  <c r="F238" i="11"/>
  <c r="F237" i="11"/>
  <c r="F236" i="11"/>
  <c r="F235" i="11"/>
  <c r="F234" i="11"/>
  <c r="F233" i="11"/>
  <c r="F232" i="11"/>
  <c r="F231" i="11"/>
  <c r="F230" i="11"/>
  <c r="F229" i="11"/>
  <c r="F228" i="11"/>
  <c r="F227" i="11"/>
  <c r="F226" i="11"/>
  <c r="F225" i="11"/>
  <c r="F224" i="11"/>
  <c r="F223" i="11"/>
  <c r="F222" i="11"/>
  <c r="F221" i="11"/>
  <c r="F220" i="11"/>
  <c r="F219" i="11"/>
  <c r="F218" i="11"/>
  <c r="F217" i="11"/>
  <c r="F216" i="11"/>
  <c r="F215" i="11"/>
  <c r="F214" i="11"/>
  <c r="F213" i="11"/>
  <c r="F212" i="11"/>
  <c r="F211" i="11"/>
  <c r="F210" i="11"/>
  <c r="F209" i="11"/>
  <c r="F208" i="11"/>
  <c r="F207" i="11"/>
  <c r="F206" i="11"/>
  <c r="F205" i="11"/>
  <c r="F204" i="11"/>
  <c r="F203" i="11"/>
  <c r="F202" i="11"/>
  <c r="F201" i="11"/>
  <c r="F200" i="11"/>
  <c r="F199" i="11"/>
  <c r="F198" i="11"/>
  <c r="F197" i="11"/>
  <c r="F196" i="11"/>
  <c r="F195" i="11"/>
  <c r="F194" i="11"/>
  <c r="F193" i="11"/>
  <c r="F192" i="11"/>
  <c r="F191" i="11"/>
  <c r="F190" i="11"/>
  <c r="F189" i="11"/>
  <c r="F188" i="11"/>
  <c r="F187" i="11"/>
  <c r="F186" i="11"/>
  <c r="F185" i="11"/>
  <c r="F184" i="11"/>
  <c r="F183" i="11"/>
  <c r="F182" i="11"/>
  <c r="F181" i="11"/>
  <c r="F180" i="11"/>
  <c r="F179" i="11"/>
  <c r="F178" i="11"/>
  <c r="F177" i="11"/>
  <c r="F176" i="11"/>
  <c r="F175" i="11"/>
  <c r="F174" i="11"/>
  <c r="F173" i="11"/>
  <c r="F172" i="11"/>
  <c r="F171" i="11"/>
  <c r="F170" i="11"/>
  <c r="F169" i="11"/>
  <c r="F168" i="11"/>
  <c r="F167" i="11"/>
  <c r="F166" i="11"/>
  <c r="F165" i="11"/>
  <c r="F164" i="11"/>
  <c r="F163" i="11"/>
  <c r="F162" i="11"/>
  <c r="F161" i="11"/>
  <c r="F160" i="11"/>
  <c r="F159" i="11"/>
  <c r="F158" i="11"/>
  <c r="F157" i="11"/>
  <c r="F156" i="11"/>
  <c r="F155" i="11"/>
  <c r="F154" i="11"/>
  <c r="F153" i="11"/>
  <c r="F152" i="11"/>
  <c r="F151" i="11"/>
  <c r="F150" i="11"/>
  <c r="F149" i="11"/>
  <c r="F148" i="11"/>
  <c r="F147" i="11"/>
  <c r="F146" i="11"/>
  <c r="F145" i="11"/>
  <c r="F144" i="11"/>
  <c r="F143" i="11"/>
  <c r="F142" i="11"/>
  <c r="F141" i="11"/>
  <c r="F140" i="11"/>
  <c r="F139" i="11"/>
  <c r="F138" i="11"/>
  <c r="F137" i="11"/>
  <c r="F136" i="11"/>
  <c r="F135" i="11"/>
  <c r="F134" i="11"/>
  <c r="F133" i="11"/>
  <c r="F132" i="11"/>
  <c r="F131" i="11"/>
  <c r="F130" i="11"/>
  <c r="F129" i="11"/>
  <c r="F128" i="11"/>
  <c r="F127" i="11"/>
  <c r="F126" i="11"/>
  <c r="F125" i="11"/>
  <c r="F124" i="11"/>
  <c r="F123" i="11"/>
  <c r="F122" i="11"/>
  <c r="F121" i="11"/>
  <c r="F120" i="11"/>
  <c r="F119" i="11"/>
  <c r="F118" i="11"/>
  <c r="F117" i="11"/>
  <c r="F116" i="11"/>
  <c r="F115" i="11"/>
  <c r="F114" i="11"/>
  <c r="F113" i="11"/>
  <c r="F112" i="11"/>
  <c r="F111" i="11"/>
  <c r="F110" i="11"/>
  <c r="F109" i="11"/>
  <c r="F108" i="11"/>
  <c r="F107" i="11"/>
  <c r="F106" i="11"/>
  <c r="F105" i="11"/>
  <c r="F104" i="11"/>
  <c r="F103" i="11"/>
  <c r="F102" i="11"/>
  <c r="F101" i="11"/>
  <c r="F100" i="11"/>
  <c r="F99" i="11"/>
  <c r="F98" i="11"/>
  <c r="F97" i="11"/>
  <c r="F96" i="11"/>
  <c r="F95" i="11"/>
  <c r="F94" i="11"/>
  <c r="F93" i="11"/>
  <c r="F92" i="11"/>
  <c r="F91" i="11"/>
  <c r="F90" i="11"/>
  <c r="F89" i="11"/>
  <c r="F88" i="11"/>
  <c r="F87" i="11"/>
  <c r="F86" i="11"/>
  <c r="F85" i="11"/>
  <c r="F84" i="11"/>
  <c r="F83" i="11"/>
  <c r="F82" i="11"/>
  <c r="F81" i="11"/>
  <c r="F80" i="11"/>
  <c r="F79" i="11"/>
  <c r="F78" i="11"/>
  <c r="F77" i="11"/>
  <c r="F76" i="11"/>
  <c r="F75" i="11"/>
  <c r="F74" i="11"/>
  <c r="F73" i="11"/>
  <c r="F72" i="11"/>
  <c r="F71" i="11"/>
  <c r="F70" i="11"/>
  <c r="F69" i="11"/>
  <c r="F68" i="11"/>
  <c r="F67" i="11"/>
  <c r="F66" i="11"/>
  <c r="F65" i="11"/>
  <c r="F64" i="11"/>
  <c r="F63" i="11"/>
  <c r="F62" i="11"/>
  <c r="F61" i="11"/>
  <c r="F60" i="11"/>
  <c r="F59" i="11"/>
  <c r="F58" i="11"/>
  <c r="F57" i="11"/>
  <c r="F56" i="11"/>
  <c r="F55" i="11"/>
  <c r="F54" i="11"/>
  <c r="F53" i="11"/>
  <c r="F52" i="11"/>
  <c r="F51" i="11"/>
  <c r="F50" i="11"/>
  <c r="F49" i="11"/>
  <c r="F48" i="11"/>
  <c r="F47" i="11"/>
  <c r="F46" i="11"/>
  <c r="F45" i="11"/>
  <c r="F44" i="11"/>
  <c r="F43" i="11"/>
  <c r="F42" i="11"/>
  <c r="F41" i="11"/>
  <c r="F40" i="11"/>
  <c r="F39" i="11"/>
  <c r="F38" i="11"/>
  <c r="F37" i="11"/>
  <c r="F36" i="11"/>
  <c r="F35" i="11"/>
  <c r="F34" i="11"/>
  <c r="F33" i="11"/>
  <c r="F28" i="11"/>
  <c r="F24" i="11"/>
  <c r="F20" i="11"/>
  <c r="F30" i="11"/>
  <c r="AB65" i="7"/>
  <c r="AB66" i="7"/>
  <c r="AB67" i="7"/>
  <c r="AB70" i="7"/>
  <c r="AB71" i="7"/>
  <c r="AB72" i="7"/>
  <c r="AB73" i="7"/>
  <c r="AB74" i="7"/>
  <c r="O92" i="7"/>
  <c r="AE66" i="7"/>
  <c r="AE65" i="7"/>
  <c r="AE82" i="7"/>
  <c r="AB82" i="7"/>
  <c r="AE81" i="7"/>
  <c r="AB81" i="7"/>
  <c r="AE80" i="7"/>
  <c r="AB80" i="7"/>
  <c r="AE79" i="7"/>
  <c r="AB79" i="7"/>
  <c r="AE78" i="7"/>
  <c r="AB78" i="7"/>
  <c r="AE77" i="7"/>
  <c r="AB77" i="7"/>
  <c r="AE76" i="7"/>
  <c r="AB76" i="7"/>
  <c r="E1" i="11"/>
  <c r="O91" i="7"/>
  <c r="AE67" i="7"/>
  <c r="W61" i="7"/>
  <c r="J51" i="7"/>
  <c r="N51" i="7" s="1"/>
  <c r="J50" i="7"/>
  <c r="N50" i="7" s="1"/>
  <c r="J47" i="7"/>
  <c r="N47" i="7" s="1"/>
  <c r="J32" i="7"/>
  <c r="J43" i="7"/>
  <c r="J39" i="7"/>
  <c r="N39" i="7" s="1"/>
  <c r="J37" i="7"/>
  <c r="N37" i="7" s="1"/>
  <c r="N49" i="7"/>
  <c r="N48" i="7"/>
  <c r="B3" i="11"/>
  <c r="E92" i="7"/>
  <c r="AE70" i="7"/>
  <c r="AE71" i="7"/>
  <c r="AE72" i="7"/>
  <c r="AE73" i="7"/>
  <c r="AE74" i="7"/>
  <c r="J35" i="7"/>
  <c r="J34" i="7"/>
  <c r="D52" i="7"/>
  <c r="I52" i="7"/>
  <c r="N52" i="7"/>
  <c r="B322" i="11"/>
  <c r="C322" i="11"/>
  <c r="B323" i="11"/>
  <c r="C323" i="11"/>
  <c r="B324" i="11"/>
  <c r="C324" i="11"/>
  <c r="B325" i="11"/>
  <c r="C325" i="11"/>
  <c r="B326" i="11"/>
  <c r="C326" i="11"/>
  <c r="B327" i="11"/>
  <c r="C327" i="11"/>
  <c r="B328" i="11"/>
  <c r="C328" i="11"/>
  <c r="B329" i="11"/>
  <c r="C329" i="11"/>
  <c r="B330" i="11"/>
  <c r="C330" i="11"/>
  <c r="B331" i="11"/>
  <c r="C331" i="11"/>
  <c r="B332" i="11"/>
  <c r="C332" i="11"/>
  <c r="B333" i="11"/>
  <c r="C333" i="11"/>
  <c r="B334" i="11"/>
  <c r="C334" i="11"/>
  <c r="B335" i="11"/>
  <c r="C335" i="11"/>
  <c r="B336" i="11"/>
  <c r="C336" i="11"/>
  <c r="B337" i="11"/>
  <c r="C337" i="11"/>
  <c r="B338" i="11"/>
  <c r="C338" i="11"/>
  <c r="B339" i="11"/>
  <c r="C339" i="11"/>
  <c r="B340" i="11"/>
  <c r="C340" i="11"/>
  <c r="B341" i="11"/>
  <c r="C341" i="11"/>
  <c r="B342" i="11"/>
  <c r="C342" i="11"/>
  <c r="B343" i="11"/>
  <c r="C343" i="11"/>
  <c r="B344" i="11"/>
  <c r="C344" i="11"/>
  <c r="B345" i="11"/>
  <c r="C345" i="11"/>
  <c r="B346" i="11"/>
  <c r="C346" i="11"/>
  <c r="B347" i="11"/>
  <c r="C347" i="11"/>
  <c r="B348" i="11"/>
  <c r="C348" i="11"/>
  <c r="B349" i="11"/>
  <c r="C349" i="11"/>
  <c r="B350" i="11"/>
  <c r="C350" i="11"/>
  <c r="B351" i="11"/>
  <c r="C351" i="11"/>
  <c r="B352" i="11"/>
  <c r="C352" i="11"/>
  <c r="B353" i="11"/>
  <c r="C353" i="11"/>
  <c r="B354" i="11"/>
  <c r="C354" i="11"/>
  <c r="B355" i="11"/>
  <c r="C355" i="11"/>
  <c r="B356" i="11"/>
  <c r="C356" i="11"/>
  <c r="B357" i="11"/>
  <c r="C357" i="11"/>
  <c r="B358" i="11"/>
  <c r="C358" i="11"/>
  <c r="B359" i="11"/>
  <c r="C359" i="11"/>
  <c r="B360" i="11"/>
  <c r="C360" i="11"/>
  <c r="B361" i="11"/>
  <c r="C361" i="11"/>
  <c r="B362" i="11"/>
  <c r="C362" i="11"/>
  <c r="B363" i="11"/>
  <c r="C363" i="11"/>
  <c r="B364" i="11"/>
  <c r="C364" i="11"/>
  <c r="B365" i="11"/>
  <c r="C365" i="11"/>
  <c r="B366" i="11"/>
  <c r="C366" i="11"/>
  <c r="B367" i="11"/>
  <c r="C367" i="11"/>
  <c r="B368" i="11"/>
  <c r="C368" i="11"/>
  <c r="B369" i="11"/>
  <c r="C369" i="11"/>
  <c r="B370" i="11"/>
  <c r="C370" i="11"/>
  <c r="B371" i="11"/>
  <c r="C371" i="11"/>
  <c r="B372" i="11"/>
  <c r="C372" i="11"/>
  <c r="B373" i="11"/>
  <c r="C373" i="11"/>
  <c r="B374" i="11"/>
  <c r="C374" i="11"/>
  <c r="B375" i="11"/>
  <c r="C375" i="11"/>
  <c r="B376" i="11"/>
  <c r="C376" i="11"/>
  <c r="B377" i="11"/>
  <c r="C377" i="11"/>
  <c r="B378" i="11"/>
  <c r="C378" i="11"/>
  <c r="B379" i="11"/>
  <c r="C379" i="11"/>
  <c r="B380" i="11"/>
  <c r="C380" i="11"/>
  <c r="B381" i="11"/>
  <c r="C381" i="11"/>
  <c r="B382" i="11"/>
  <c r="C382" i="11"/>
  <c r="B383" i="11"/>
  <c r="C383" i="11"/>
  <c r="B384" i="11"/>
  <c r="C384" i="11"/>
  <c r="B385" i="11"/>
  <c r="C385" i="11"/>
  <c r="B386" i="11"/>
  <c r="C386" i="11"/>
  <c r="B387" i="11"/>
  <c r="C387" i="11"/>
  <c r="B388" i="11"/>
  <c r="C388" i="11"/>
  <c r="B389" i="11"/>
  <c r="C389" i="11"/>
  <c r="B390" i="11"/>
  <c r="C390" i="11"/>
  <c r="B391" i="11"/>
  <c r="C391" i="11"/>
  <c r="B392" i="11"/>
  <c r="C392" i="11"/>
  <c r="B393" i="11"/>
  <c r="C393" i="11"/>
  <c r="B394" i="11"/>
  <c r="C394" i="11"/>
  <c r="B395" i="11"/>
  <c r="C395" i="11"/>
  <c r="B396" i="11"/>
  <c r="C396" i="11"/>
  <c r="B397" i="11"/>
  <c r="C397" i="11"/>
  <c r="B398" i="11"/>
  <c r="C398" i="11"/>
  <c r="B399" i="11"/>
  <c r="C399" i="11"/>
  <c r="B400" i="11"/>
  <c r="C400" i="11"/>
  <c r="B401" i="11"/>
  <c r="C401" i="11"/>
  <c r="B402" i="11"/>
  <c r="C402" i="11"/>
  <c r="B403" i="11"/>
  <c r="C403" i="11"/>
  <c r="B404" i="11"/>
  <c r="C404" i="11"/>
  <c r="B405" i="11"/>
  <c r="C405" i="11"/>
  <c r="B406" i="11"/>
  <c r="C406" i="11"/>
  <c r="B407" i="11"/>
  <c r="C407" i="11"/>
  <c r="B408" i="11"/>
  <c r="C408" i="11"/>
  <c r="B409" i="11"/>
  <c r="C409" i="11"/>
  <c r="B410" i="11"/>
  <c r="C410" i="11"/>
  <c r="B411" i="11"/>
  <c r="C411" i="11"/>
  <c r="B412" i="11"/>
  <c r="C412" i="11"/>
  <c r="B413" i="11"/>
  <c r="C413" i="11"/>
  <c r="B414" i="11"/>
  <c r="C414" i="11"/>
  <c r="B415" i="11"/>
  <c r="C415" i="11"/>
  <c r="B416" i="11"/>
  <c r="C416" i="11"/>
  <c r="B417" i="11"/>
  <c r="C417" i="11"/>
  <c r="B418" i="11"/>
  <c r="C418" i="11"/>
  <c r="B419" i="11"/>
  <c r="C419" i="11"/>
  <c r="B420" i="11"/>
  <c r="C420" i="11"/>
  <c r="B421" i="11"/>
  <c r="C421" i="11"/>
  <c r="B422" i="11"/>
  <c r="C422" i="11"/>
  <c r="B423" i="11"/>
  <c r="C423" i="11"/>
  <c r="B424" i="11"/>
  <c r="C424" i="11"/>
  <c r="B425" i="11"/>
  <c r="C425" i="11"/>
  <c r="B426" i="11"/>
  <c r="C426" i="11"/>
  <c r="B427" i="11"/>
  <c r="C427" i="11"/>
  <c r="B428" i="11"/>
  <c r="C428" i="11"/>
  <c r="B429" i="11"/>
  <c r="C429" i="11"/>
  <c r="B430" i="11"/>
  <c r="C430" i="11"/>
  <c r="B431" i="11"/>
  <c r="C431" i="11"/>
  <c r="B432" i="11"/>
  <c r="C432" i="11"/>
  <c r="B433" i="11"/>
  <c r="C433" i="11"/>
  <c r="B434" i="11"/>
  <c r="C434" i="11"/>
  <c r="B435" i="11"/>
  <c r="C435" i="11"/>
  <c r="B436" i="11"/>
  <c r="C436" i="11"/>
  <c r="B437" i="11"/>
  <c r="C437" i="11"/>
  <c r="B438" i="11"/>
  <c r="C438" i="11"/>
  <c r="B439" i="11"/>
  <c r="C439" i="11"/>
  <c r="B440" i="11"/>
  <c r="C440" i="11"/>
  <c r="B441" i="11"/>
  <c r="C441" i="11"/>
  <c r="B442" i="11"/>
  <c r="C442" i="11"/>
  <c r="B443" i="11"/>
  <c r="C443" i="11"/>
  <c r="B444" i="11"/>
  <c r="C444" i="11"/>
  <c r="B445" i="11"/>
  <c r="C445" i="11"/>
  <c r="B446" i="11"/>
  <c r="C446" i="11"/>
  <c r="B447" i="11"/>
  <c r="C447" i="11"/>
  <c r="B448" i="11"/>
  <c r="C448" i="11"/>
  <c r="B449" i="11"/>
  <c r="C449" i="11"/>
  <c r="B450" i="11"/>
  <c r="C450" i="11"/>
  <c r="B451" i="11"/>
  <c r="C451" i="11"/>
  <c r="B452" i="11"/>
  <c r="C452" i="11"/>
  <c r="B453" i="11"/>
  <c r="C453" i="11"/>
  <c r="B454" i="11"/>
  <c r="C454" i="11"/>
  <c r="B455" i="11"/>
  <c r="C455" i="11"/>
  <c r="B456" i="11"/>
  <c r="C456" i="11"/>
  <c r="B457" i="11"/>
  <c r="C457" i="11"/>
  <c r="B458" i="11"/>
  <c r="C458" i="11"/>
  <c r="B459" i="11"/>
  <c r="C459" i="11"/>
  <c r="B460" i="11"/>
  <c r="C460" i="11"/>
  <c r="B461" i="11"/>
  <c r="C461" i="11"/>
  <c r="B462" i="11"/>
  <c r="C462" i="11"/>
  <c r="B463" i="11"/>
  <c r="C463" i="11"/>
  <c r="B464" i="11"/>
  <c r="C464" i="11"/>
  <c r="B465" i="11"/>
  <c r="C465" i="11"/>
  <c r="B466" i="11"/>
  <c r="C466" i="11"/>
  <c r="B467" i="11"/>
  <c r="C467" i="11"/>
  <c r="B468" i="11"/>
  <c r="C468" i="11"/>
  <c r="B469" i="11"/>
  <c r="C469" i="11"/>
  <c r="B470" i="11"/>
  <c r="C470" i="11"/>
  <c r="B471" i="11"/>
  <c r="C471" i="11"/>
  <c r="B472" i="11"/>
  <c r="C472" i="11"/>
  <c r="B473" i="11"/>
  <c r="C473" i="11"/>
  <c r="B474" i="11"/>
  <c r="C474" i="11"/>
  <c r="B475" i="11"/>
  <c r="C475" i="11"/>
  <c r="B476" i="11"/>
  <c r="C476" i="11"/>
  <c r="B477" i="11"/>
  <c r="C477" i="11"/>
  <c r="B478" i="11"/>
  <c r="C478" i="11"/>
  <c r="B479" i="11"/>
  <c r="C479" i="11"/>
  <c r="B480" i="11"/>
  <c r="C480" i="11"/>
  <c r="B481" i="11"/>
  <c r="C481" i="11"/>
  <c r="B482" i="11"/>
  <c r="C482" i="11"/>
  <c r="B483" i="11"/>
  <c r="C483" i="11"/>
  <c r="B484" i="11"/>
  <c r="C484" i="11"/>
  <c r="B485" i="11"/>
  <c r="C485" i="11"/>
  <c r="B486" i="11"/>
  <c r="C486" i="11"/>
  <c r="B487" i="11"/>
  <c r="C487" i="11"/>
  <c r="B488" i="11"/>
  <c r="C488" i="11"/>
  <c r="B489" i="11"/>
  <c r="C489" i="11"/>
  <c r="B490" i="11"/>
  <c r="C490" i="11"/>
  <c r="B491" i="11"/>
  <c r="C491" i="11"/>
  <c r="B492" i="11"/>
  <c r="C492" i="11"/>
  <c r="B493" i="11"/>
  <c r="C493" i="11"/>
  <c r="B494" i="11"/>
  <c r="C494" i="11"/>
  <c r="B495" i="11"/>
  <c r="C495" i="11"/>
  <c r="B496" i="11"/>
  <c r="C496" i="11"/>
  <c r="B497" i="11"/>
  <c r="C497" i="11"/>
  <c r="B498" i="11"/>
  <c r="C498" i="11"/>
  <c r="B499" i="11"/>
  <c r="C499" i="11"/>
  <c r="B500" i="11"/>
  <c r="C500" i="11"/>
  <c r="B501" i="11"/>
  <c r="C501" i="11"/>
  <c r="B502" i="11"/>
  <c r="C502" i="11"/>
  <c r="B503" i="11"/>
  <c r="C503" i="11"/>
  <c r="B504" i="11"/>
  <c r="C504" i="11"/>
  <c r="B505" i="11"/>
  <c r="C505" i="11"/>
  <c r="B506" i="11"/>
  <c r="C506" i="11"/>
  <c r="B507" i="11"/>
  <c r="C507" i="11"/>
  <c r="B508" i="11"/>
  <c r="C508" i="11"/>
  <c r="B509" i="11"/>
  <c r="C509" i="11"/>
  <c r="B510" i="11"/>
  <c r="C510" i="11"/>
  <c r="B511" i="11"/>
  <c r="C511" i="11"/>
  <c r="B512" i="11"/>
  <c r="C512" i="11"/>
  <c r="B513" i="11"/>
  <c r="C513" i="11"/>
  <c r="B298" i="11"/>
  <c r="C298" i="11"/>
  <c r="B299" i="11"/>
  <c r="C299" i="11"/>
  <c r="B300" i="11"/>
  <c r="C300" i="11"/>
  <c r="B301" i="11"/>
  <c r="C301" i="11"/>
  <c r="B302" i="11"/>
  <c r="C302" i="11"/>
  <c r="B303" i="11"/>
  <c r="C303" i="11"/>
  <c r="B304" i="11"/>
  <c r="C304" i="11"/>
  <c r="B305" i="11"/>
  <c r="C305" i="11"/>
  <c r="B306" i="11"/>
  <c r="C306" i="11"/>
  <c r="B307" i="11"/>
  <c r="C307" i="11"/>
  <c r="B308" i="11"/>
  <c r="C308" i="11"/>
  <c r="B309" i="11"/>
  <c r="C309" i="11"/>
  <c r="B310" i="11"/>
  <c r="C310" i="11"/>
  <c r="B311" i="11"/>
  <c r="C311" i="11"/>
  <c r="B312" i="11"/>
  <c r="C312" i="11"/>
  <c r="B313" i="11"/>
  <c r="C313" i="11"/>
  <c r="B314" i="11"/>
  <c r="C314" i="11"/>
  <c r="B315" i="11"/>
  <c r="C315" i="11"/>
  <c r="B316" i="11"/>
  <c r="C316" i="11"/>
  <c r="B317" i="11"/>
  <c r="C317" i="11"/>
  <c r="B318" i="11"/>
  <c r="C318" i="11"/>
  <c r="B319" i="11"/>
  <c r="C319" i="11"/>
  <c r="B320" i="11"/>
  <c r="C320" i="11"/>
  <c r="B321" i="11"/>
  <c r="C321" i="11"/>
  <c r="B221" i="11"/>
  <c r="C221" i="11"/>
  <c r="B222" i="11"/>
  <c r="C222" i="11"/>
  <c r="B223" i="11"/>
  <c r="C223" i="11"/>
  <c r="B224" i="11"/>
  <c r="C224" i="11"/>
  <c r="B225" i="11"/>
  <c r="C225" i="11"/>
  <c r="B226" i="11"/>
  <c r="C226" i="11"/>
  <c r="B227" i="11"/>
  <c r="C227" i="11"/>
  <c r="B228" i="11"/>
  <c r="C228" i="11"/>
  <c r="B229" i="11"/>
  <c r="C229" i="11"/>
  <c r="B230" i="11"/>
  <c r="C230" i="11"/>
  <c r="B231" i="11"/>
  <c r="C231" i="11"/>
  <c r="B232" i="11"/>
  <c r="C232" i="11"/>
  <c r="B233" i="11"/>
  <c r="C233" i="11"/>
  <c r="B234" i="11"/>
  <c r="C234" i="11"/>
  <c r="B235" i="11"/>
  <c r="C235" i="11"/>
  <c r="B236" i="11"/>
  <c r="C236" i="11"/>
  <c r="B237" i="11"/>
  <c r="C237" i="11"/>
  <c r="B238" i="11"/>
  <c r="C238" i="11"/>
  <c r="B239" i="11"/>
  <c r="C239" i="11"/>
  <c r="B240" i="11"/>
  <c r="C240" i="11"/>
  <c r="B241" i="11"/>
  <c r="C241" i="11"/>
  <c r="B242" i="11"/>
  <c r="C242" i="11"/>
  <c r="B243" i="11"/>
  <c r="C243" i="11"/>
  <c r="B244" i="11"/>
  <c r="C244" i="11"/>
  <c r="B245" i="11"/>
  <c r="C245" i="11"/>
  <c r="B246" i="11"/>
  <c r="C246" i="11"/>
  <c r="B247" i="11"/>
  <c r="C247" i="11"/>
  <c r="B248" i="11"/>
  <c r="C248" i="11"/>
  <c r="B249" i="11"/>
  <c r="C249" i="11"/>
  <c r="B250" i="11"/>
  <c r="C250" i="11"/>
  <c r="B251" i="11"/>
  <c r="C251" i="11"/>
  <c r="B252" i="11"/>
  <c r="C252" i="11"/>
  <c r="B253" i="11"/>
  <c r="C253" i="11"/>
  <c r="B254" i="11"/>
  <c r="C254" i="11"/>
  <c r="B255" i="11"/>
  <c r="C255" i="11"/>
  <c r="B256" i="11"/>
  <c r="C256" i="11"/>
  <c r="B257" i="11"/>
  <c r="C257" i="11"/>
  <c r="B258" i="11"/>
  <c r="C258" i="11"/>
  <c r="B259" i="11"/>
  <c r="C259" i="11"/>
  <c r="B260" i="11"/>
  <c r="C260" i="11"/>
  <c r="B261" i="11"/>
  <c r="C261" i="11"/>
  <c r="B262" i="11"/>
  <c r="C262" i="11"/>
  <c r="B263" i="11"/>
  <c r="C263" i="11"/>
  <c r="B264" i="11"/>
  <c r="C264" i="11"/>
  <c r="B265" i="11"/>
  <c r="C265" i="11"/>
  <c r="B266" i="11"/>
  <c r="C266" i="11"/>
  <c r="B267" i="11"/>
  <c r="C267" i="11"/>
  <c r="B268" i="11"/>
  <c r="C268" i="11"/>
  <c r="B269" i="11"/>
  <c r="C269" i="11"/>
  <c r="B270" i="11"/>
  <c r="C270" i="11"/>
  <c r="B271" i="11"/>
  <c r="C271" i="11"/>
  <c r="B272" i="11"/>
  <c r="C272" i="11"/>
  <c r="B273" i="11"/>
  <c r="C273" i="11"/>
  <c r="B274" i="11"/>
  <c r="C274" i="11"/>
  <c r="B275" i="11"/>
  <c r="C275" i="11"/>
  <c r="B276" i="11"/>
  <c r="C276" i="11"/>
  <c r="B277" i="11"/>
  <c r="C277" i="11"/>
  <c r="B278" i="11"/>
  <c r="C278" i="11"/>
  <c r="B279" i="11"/>
  <c r="C279" i="11"/>
  <c r="B280" i="11"/>
  <c r="C280" i="11"/>
  <c r="B281" i="11"/>
  <c r="C281" i="11"/>
  <c r="B282" i="11"/>
  <c r="C282" i="11"/>
  <c r="B283" i="11"/>
  <c r="C283" i="11"/>
  <c r="B284" i="11"/>
  <c r="C284" i="11"/>
  <c r="B285" i="11"/>
  <c r="C285" i="11"/>
  <c r="B286" i="11"/>
  <c r="C286" i="11"/>
  <c r="B287" i="11"/>
  <c r="C287" i="11"/>
  <c r="B288" i="11"/>
  <c r="C288" i="11"/>
  <c r="B289" i="11"/>
  <c r="C289" i="11"/>
  <c r="B290" i="11"/>
  <c r="C290" i="11"/>
  <c r="B291" i="11"/>
  <c r="C291" i="11"/>
  <c r="B292" i="11"/>
  <c r="C292" i="11"/>
  <c r="B293" i="11"/>
  <c r="C293" i="11"/>
  <c r="B294" i="11"/>
  <c r="C294" i="11"/>
  <c r="B295" i="11"/>
  <c r="C295" i="11"/>
  <c r="B296" i="11"/>
  <c r="C296" i="11"/>
  <c r="B297" i="11"/>
  <c r="C297" i="11"/>
  <c r="B203" i="11"/>
  <c r="C203" i="11"/>
  <c r="B204" i="11"/>
  <c r="C204" i="11"/>
  <c r="B205" i="11"/>
  <c r="C205" i="11"/>
  <c r="B206" i="11"/>
  <c r="C206" i="11"/>
  <c r="B207" i="11"/>
  <c r="C207" i="11"/>
  <c r="B208" i="11"/>
  <c r="C208" i="11"/>
  <c r="B209" i="11"/>
  <c r="C209" i="11"/>
  <c r="B210" i="11"/>
  <c r="C210" i="11"/>
  <c r="B211" i="11"/>
  <c r="C211" i="11"/>
  <c r="B212" i="11"/>
  <c r="C212" i="11"/>
  <c r="B213" i="11"/>
  <c r="C213" i="11"/>
  <c r="B214" i="11"/>
  <c r="C214" i="11"/>
  <c r="B215" i="11"/>
  <c r="C215" i="11"/>
  <c r="B216" i="11"/>
  <c r="C216" i="11"/>
  <c r="B217" i="11"/>
  <c r="C217" i="11"/>
  <c r="B218" i="11"/>
  <c r="C218" i="11"/>
  <c r="B219" i="11"/>
  <c r="C219" i="11"/>
  <c r="B220" i="11"/>
  <c r="C220" i="11"/>
  <c r="B75" i="11"/>
  <c r="C75" i="11"/>
  <c r="B76" i="11"/>
  <c r="C76" i="11"/>
  <c r="B77" i="11"/>
  <c r="C77" i="11"/>
  <c r="B78" i="11"/>
  <c r="C78" i="11"/>
  <c r="B79" i="11"/>
  <c r="C79" i="11"/>
  <c r="B80" i="11"/>
  <c r="C80" i="11"/>
  <c r="B81" i="11"/>
  <c r="C81" i="11"/>
  <c r="B82" i="11"/>
  <c r="C82" i="11"/>
  <c r="B83" i="11"/>
  <c r="C83" i="11"/>
  <c r="B84" i="11"/>
  <c r="C84" i="11"/>
  <c r="B85" i="11"/>
  <c r="C85" i="11"/>
  <c r="B86" i="11"/>
  <c r="C86" i="11"/>
  <c r="B87" i="11"/>
  <c r="C87" i="11"/>
  <c r="B88" i="11"/>
  <c r="C88" i="11"/>
  <c r="B89" i="11"/>
  <c r="C89" i="11"/>
  <c r="B90" i="11"/>
  <c r="C90" i="11"/>
  <c r="B91" i="11"/>
  <c r="C91" i="11"/>
  <c r="B92" i="11"/>
  <c r="C92" i="11"/>
  <c r="B93" i="11"/>
  <c r="C93" i="11"/>
  <c r="B94" i="11"/>
  <c r="C94" i="11"/>
  <c r="B95" i="11"/>
  <c r="C95" i="11"/>
  <c r="B96" i="11"/>
  <c r="C96" i="11"/>
  <c r="B97" i="11"/>
  <c r="C97" i="11"/>
  <c r="B98" i="11"/>
  <c r="C98" i="11"/>
  <c r="B99" i="11"/>
  <c r="C99" i="11"/>
  <c r="B100" i="11"/>
  <c r="C100" i="11"/>
  <c r="B101" i="11"/>
  <c r="C101" i="11"/>
  <c r="B102" i="11"/>
  <c r="C102" i="11"/>
  <c r="B103" i="11"/>
  <c r="C103" i="11"/>
  <c r="B104" i="11"/>
  <c r="C104" i="11"/>
  <c r="B105" i="11"/>
  <c r="C105" i="11"/>
  <c r="B106" i="11"/>
  <c r="C106" i="11"/>
  <c r="B107" i="11"/>
  <c r="C107" i="11"/>
  <c r="B108" i="11"/>
  <c r="C108" i="11"/>
  <c r="B109" i="11"/>
  <c r="C109" i="11"/>
  <c r="B110" i="11"/>
  <c r="C110" i="11"/>
  <c r="B111" i="11"/>
  <c r="C111" i="11"/>
  <c r="B112" i="11"/>
  <c r="C112" i="11"/>
  <c r="B113" i="11"/>
  <c r="C113" i="11"/>
  <c r="B114" i="11"/>
  <c r="C114" i="11"/>
  <c r="B115" i="11"/>
  <c r="C115" i="11"/>
  <c r="B116" i="11"/>
  <c r="C116" i="11"/>
  <c r="B117" i="11"/>
  <c r="C117" i="11"/>
  <c r="B118" i="11"/>
  <c r="C118" i="11"/>
  <c r="B119" i="11"/>
  <c r="C119" i="11"/>
  <c r="B120" i="11"/>
  <c r="C120" i="11"/>
  <c r="B121" i="11"/>
  <c r="C121" i="11"/>
  <c r="B122" i="11"/>
  <c r="C122" i="11"/>
  <c r="B123" i="11"/>
  <c r="C123" i="11"/>
  <c r="B124" i="11"/>
  <c r="C124" i="11"/>
  <c r="B125" i="11"/>
  <c r="C125" i="11"/>
  <c r="B126" i="11"/>
  <c r="C126" i="11"/>
  <c r="B127" i="11"/>
  <c r="C127" i="11"/>
  <c r="B128" i="11"/>
  <c r="C128" i="11"/>
  <c r="B129" i="11"/>
  <c r="C129" i="11"/>
  <c r="B130" i="11"/>
  <c r="C130" i="11"/>
  <c r="B131" i="11"/>
  <c r="C131" i="11"/>
  <c r="B132" i="11"/>
  <c r="C132" i="11"/>
  <c r="B133" i="11"/>
  <c r="C133" i="11"/>
  <c r="B134" i="11"/>
  <c r="C134" i="11"/>
  <c r="B135" i="11"/>
  <c r="C135" i="11"/>
  <c r="B136" i="11"/>
  <c r="C136" i="11"/>
  <c r="B137" i="11"/>
  <c r="C137" i="11"/>
  <c r="B138" i="11"/>
  <c r="C138" i="11"/>
  <c r="B139" i="11"/>
  <c r="C139" i="11"/>
  <c r="B140" i="11"/>
  <c r="C140" i="11"/>
  <c r="B141" i="11"/>
  <c r="C141" i="11"/>
  <c r="B142" i="11"/>
  <c r="C142" i="11"/>
  <c r="B143" i="11"/>
  <c r="C143" i="11"/>
  <c r="B144" i="11"/>
  <c r="C144" i="11"/>
  <c r="B145" i="11"/>
  <c r="C145" i="11"/>
  <c r="B146" i="11"/>
  <c r="C146" i="11"/>
  <c r="B147" i="11"/>
  <c r="C147" i="11"/>
  <c r="B148" i="11"/>
  <c r="C148" i="11"/>
  <c r="B149" i="11"/>
  <c r="C149" i="11"/>
  <c r="B150" i="11"/>
  <c r="C150" i="11"/>
  <c r="B151" i="11"/>
  <c r="C151" i="11"/>
  <c r="B152" i="11"/>
  <c r="C152" i="11"/>
  <c r="B153" i="11"/>
  <c r="C153" i="11"/>
  <c r="B154" i="11"/>
  <c r="C154" i="11"/>
  <c r="B155" i="11"/>
  <c r="C155" i="11"/>
  <c r="B156" i="11"/>
  <c r="C156" i="11"/>
  <c r="B157" i="11"/>
  <c r="C157" i="11"/>
  <c r="B158" i="11"/>
  <c r="C158" i="11"/>
  <c r="B159" i="11"/>
  <c r="C159" i="11"/>
  <c r="B160" i="11"/>
  <c r="C160" i="11"/>
  <c r="B161" i="11"/>
  <c r="C161" i="11"/>
  <c r="B162" i="11"/>
  <c r="C162" i="11"/>
  <c r="B163" i="11"/>
  <c r="C163" i="11"/>
  <c r="B164" i="11"/>
  <c r="C164" i="11"/>
  <c r="B165" i="11"/>
  <c r="C165" i="11"/>
  <c r="B166" i="11"/>
  <c r="C166" i="11"/>
  <c r="B167" i="11"/>
  <c r="C167" i="11"/>
  <c r="B168" i="11"/>
  <c r="C168" i="11"/>
  <c r="B169" i="11"/>
  <c r="C169" i="11"/>
  <c r="B170" i="11"/>
  <c r="C170" i="11"/>
  <c r="B171" i="11"/>
  <c r="C171" i="11"/>
  <c r="B172" i="11"/>
  <c r="C172" i="11"/>
  <c r="B173" i="11"/>
  <c r="C173" i="11"/>
  <c r="B174" i="11"/>
  <c r="C174" i="11"/>
  <c r="B175" i="11"/>
  <c r="C175" i="11"/>
  <c r="B176" i="11"/>
  <c r="C176" i="11"/>
  <c r="B177" i="11"/>
  <c r="C177" i="11"/>
  <c r="B178" i="11"/>
  <c r="C178" i="11"/>
  <c r="B179" i="11"/>
  <c r="C179" i="11"/>
  <c r="B180" i="11"/>
  <c r="C180" i="11"/>
  <c r="B181" i="11"/>
  <c r="C181" i="11"/>
  <c r="B182" i="11"/>
  <c r="C182" i="11"/>
  <c r="B183" i="11"/>
  <c r="C183" i="11"/>
  <c r="B184" i="11"/>
  <c r="C184" i="11"/>
  <c r="B185" i="11"/>
  <c r="C185" i="11"/>
  <c r="B186" i="11"/>
  <c r="C186" i="11"/>
  <c r="B187" i="11"/>
  <c r="C187" i="11"/>
  <c r="B188" i="11"/>
  <c r="C188" i="11"/>
  <c r="B189" i="11"/>
  <c r="C189" i="11"/>
  <c r="B190" i="11"/>
  <c r="C190" i="11"/>
  <c r="B191" i="11"/>
  <c r="C191" i="11"/>
  <c r="B192" i="11"/>
  <c r="C192" i="11"/>
  <c r="B193" i="11"/>
  <c r="C193" i="11"/>
  <c r="B194" i="11"/>
  <c r="C194" i="11"/>
  <c r="B195" i="11"/>
  <c r="C195" i="11"/>
  <c r="B196" i="11"/>
  <c r="C196" i="11"/>
  <c r="B197" i="11"/>
  <c r="C197" i="11"/>
  <c r="B198" i="11"/>
  <c r="C198" i="11"/>
  <c r="B199" i="11"/>
  <c r="C199" i="11"/>
  <c r="B200" i="11"/>
  <c r="C200" i="11"/>
  <c r="B201" i="11"/>
  <c r="C201" i="11"/>
  <c r="B202" i="11"/>
  <c r="C202" i="11"/>
  <c r="C15" i="11"/>
  <c r="C16" i="11"/>
  <c r="C17" i="11"/>
  <c r="C18" i="11"/>
  <c r="C19" i="11"/>
  <c r="C20" i="11"/>
  <c r="C21" i="11"/>
  <c r="C22" i="11"/>
  <c r="C23" i="11"/>
  <c r="C24" i="11"/>
  <c r="C25" i="11"/>
  <c r="C26" i="11"/>
  <c r="C27" i="11"/>
  <c r="C28" i="11"/>
  <c r="C29" i="11"/>
  <c r="C30" i="11"/>
  <c r="C31" i="11"/>
  <c r="C32" i="11"/>
  <c r="C33" i="11"/>
  <c r="C34" i="11"/>
  <c r="C35" i="11"/>
  <c r="C36" i="11"/>
  <c r="C37" i="11"/>
  <c r="C38" i="11"/>
  <c r="C39" i="11"/>
  <c r="C40" i="11"/>
  <c r="C41" i="11"/>
  <c r="C42" i="11"/>
  <c r="C43" i="11"/>
  <c r="C44" i="11"/>
  <c r="C45" i="11"/>
  <c r="C46" i="11"/>
  <c r="C47" i="11"/>
  <c r="C48" i="11"/>
  <c r="C49" i="11"/>
  <c r="C50" i="11"/>
  <c r="C51" i="11"/>
  <c r="C52" i="11"/>
  <c r="C53" i="11"/>
  <c r="C54" i="11"/>
  <c r="C55" i="11"/>
  <c r="C56" i="11"/>
  <c r="C57" i="11"/>
  <c r="C58" i="11"/>
  <c r="C59" i="11"/>
  <c r="C60" i="11"/>
  <c r="C61" i="11"/>
  <c r="C62" i="11"/>
  <c r="C63" i="11"/>
  <c r="C64" i="11"/>
  <c r="C65" i="11"/>
  <c r="C66" i="11"/>
  <c r="C67" i="11"/>
  <c r="C68" i="11"/>
  <c r="C69" i="11"/>
  <c r="C70" i="11"/>
  <c r="C71" i="11"/>
  <c r="C72" i="11"/>
  <c r="C73" i="11"/>
  <c r="C74" i="11"/>
  <c r="B15" i="11"/>
  <c r="B16" i="11"/>
  <c r="B17" i="11"/>
  <c r="B18" i="11"/>
  <c r="B19" i="11"/>
  <c r="B20" i="11"/>
  <c r="B21" i="11"/>
  <c r="B22" i="11"/>
  <c r="B23" i="11"/>
  <c r="B24" i="11"/>
  <c r="B25" i="11"/>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C14" i="11"/>
  <c r="B14" i="11"/>
  <c r="I2" i="5"/>
  <c r="K2" i="5"/>
  <c r="T2" i="5"/>
  <c r="AD2" i="5"/>
  <c r="I3" i="5"/>
  <c r="K3" i="5"/>
  <c r="T3" i="5"/>
  <c r="AD3" i="5"/>
  <c r="I4" i="5"/>
  <c r="K4" i="5"/>
  <c r="T4" i="5"/>
  <c r="AD4" i="5"/>
  <c r="I5" i="5"/>
  <c r="K5" i="5"/>
  <c r="T5" i="5"/>
  <c r="AD5" i="5"/>
  <c r="I6" i="5"/>
  <c r="K6" i="5"/>
  <c r="T6" i="5"/>
  <c r="AD6" i="5"/>
  <c r="I7" i="5"/>
  <c r="K7" i="5"/>
  <c r="T7" i="5"/>
  <c r="AD7" i="5"/>
  <c r="I8" i="5"/>
  <c r="K8" i="5"/>
  <c r="T8" i="5"/>
  <c r="AD8" i="5"/>
  <c r="I9" i="5"/>
  <c r="K9" i="5"/>
  <c r="T9" i="5"/>
  <c r="AD9" i="5"/>
  <c r="I10" i="5"/>
  <c r="K10" i="5"/>
  <c r="T10" i="5"/>
  <c r="AD10" i="5"/>
  <c r="I11" i="5"/>
  <c r="K11" i="5"/>
  <c r="T11" i="5"/>
  <c r="AD11" i="5"/>
  <c r="I12" i="5"/>
  <c r="K12" i="5"/>
  <c r="T12" i="5"/>
  <c r="AD12" i="5"/>
  <c r="I13" i="5"/>
  <c r="K13" i="5"/>
  <c r="T13" i="5"/>
  <c r="AD13" i="5"/>
  <c r="I14" i="5"/>
  <c r="K14" i="5"/>
  <c r="T14" i="5"/>
  <c r="AD14" i="5"/>
  <c r="I15" i="5"/>
  <c r="K15" i="5"/>
  <c r="T15" i="5"/>
  <c r="AD15" i="5"/>
  <c r="I16" i="5"/>
  <c r="K16" i="5"/>
  <c r="T16" i="5"/>
  <c r="AD16" i="5"/>
  <c r="I17" i="5"/>
  <c r="K17" i="5"/>
  <c r="T17" i="5"/>
  <c r="AD17" i="5"/>
  <c r="I18" i="5"/>
  <c r="K18" i="5"/>
  <c r="T18" i="5"/>
  <c r="AD18" i="5"/>
  <c r="I19" i="5"/>
  <c r="K19" i="5"/>
  <c r="T19" i="5"/>
  <c r="AD19" i="5"/>
  <c r="I20" i="5"/>
  <c r="K20" i="5"/>
  <c r="T20" i="5"/>
  <c r="AD20" i="5"/>
  <c r="I21" i="5"/>
  <c r="K21" i="5"/>
  <c r="T21" i="5"/>
  <c r="AD21" i="5"/>
  <c r="I22" i="5"/>
  <c r="K22" i="5"/>
  <c r="T22" i="5"/>
  <c r="AD22" i="5"/>
  <c r="I23" i="5"/>
  <c r="K23" i="5"/>
  <c r="T23" i="5"/>
  <c r="AD23" i="5"/>
  <c r="I24" i="5"/>
  <c r="K24" i="5"/>
  <c r="T24" i="5"/>
  <c r="AD24" i="5"/>
  <c r="I25" i="5"/>
  <c r="K25" i="5"/>
  <c r="T25" i="5"/>
  <c r="AD25" i="5"/>
  <c r="I26" i="5"/>
  <c r="K26" i="5"/>
  <c r="T26" i="5"/>
  <c r="AD26" i="5"/>
  <c r="I27" i="5"/>
  <c r="K27" i="5"/>
  <c r="T27" i="5"/>
  <c r="AD27" i="5"/>
  <c r="I28" i="5"/>
  <c r="K28" i="5"/>
  <c r="T28" i="5"/>
  <c r="AD28" i="5"/>
  <c r="I29" i="5"/>
  <c r="K29" i="5"/>
  <c r="T29" i="5"/>
  <c r="AD29" i="5"/>
  <c r="I30" i="5"/>
  <c r="K30" i="5"/>
  <c r="T30" i="5"/>
  <c r="AD30" i="5"/>
  <c r="I31" i="5"/>
  <c r="K31" i="5"/>
  <c r="T31" i="5"/>
  <c r="AD31" i="5"/>
  <c r="I32" i="5"/>
  <c r="K32" i="5"/>
  <c r="T32" i="5"/>
  <c r="AD32" i="5"/>
  <c r="I33" i="5"/>
  <c r="K33" i="5"/>
  <c r="T33" i="5"/>
  <c r="AD33" i="5"/>
  <c r="I34" i="5"/>
  <c r="K34" i="5"/>
  <c r="T34" i="5"/>
  <c r="AD34" i="5"/>
  <c r="I35" i="5"/>
  <c r="K35" i="5"/>
  <c r="T35" i="5"/>
  <c r="AD35" i="5"/>
  <c r="I36" i="5"/>
  <c r="K36" i="5"/>
  <c r="T36" i="5"/>
  <c r="AD36" i="5"/>
  <c r="I37" i="5"/>
  <c r="K37" i="5"/>
  <c r="T37" i="5"/>
  <c r="AD37" i="5"/>
  <c r="I38" i="5"/>
  <c r="K38" i="5"/>
  <c r="T38" i="5"/>
  <c r="AD38" i="5"/>
  <c r="I39" i="5"/>
  <c r="K39" i="5"/>
  <c r="T39" i="5"/>
  <c r="AD39" i="5"/>
  <c r="I40" i="5"/>
  <c r="K40" i="5"/>
  <c r="T40" i="5"/>
  <c r="AD40" i="5"/>
  <c r="I41" i="5"/>
  <c r="K41" i="5"/>
  <c r="T41" i="5"/>
  <c r="AD41" i="5"/>
  <c r="I42" i="5"/>
  <c r="K42" i="5"/>
  <c r="T42" i="5"/>
  <c r="AD42" i="5"/>
  <c r="I43" i="5"/>
  <c r="K43" i="5"/>
  <c r="T43" i="5"/>
  <c r="AD43" i="5"/>
  <c r="I44" i="5"/>
  <c r="K44" i="5"/>
  <c r="T44" i="5"/>
  <c r="AD44" i="5"/>
  <c r="I45" i="5"/>
  <c r="K45" i="5"/>
  <c r="T45" i="5"/>
  <c r="AD45" i="5"/>
  <c r="I46" i="5"/>
  <c r="K46" i="5"/>
  <c r="T46" i="5"/>
  <c r="AD46" i="5"/>
  <c r="I47" i="5"/>
  <c r="K47" i="5"/>
  <c r="T47" i="5"/>
  <c r="AD47" i="5"/>
  <c r="I48" i="5"/>
  <c r="K48" i="5"/>
  <c r="T48" i="5"/>
  <c r="AD48" i="5"/>
  <c r="I49" i="5"/>
  <c r="K49" i="5"/>
  <c r="T49" i="5"/>
  <c r="AD49" i="5"/>
  <c r="I50" i="5"/>
  <c r="K50" i="5"/>
  <c r="T50" i="5"/>
  <c r="AD50" i="5"/>
  <c r="I51" i="5"/>
  <c r="K51" i="5"/>
  <c r="T51" i="5"/>
  <c r="AD51" i="5"/>
  <c r="I52" i="5"/>
  <c r="K52" i="5"/>
  <c r="T52" i="5"/>
  <c r="AD52" i="5"/>
  <c r="I53" i="5"/>
  <c r="K53" i="5"/>
  <c r="T53" i="5"/>
  <c r="AD53" i="5"/>
  <c r="I54" i="5"/>
  <c r="K54" i="5"/>
  <c r="T54" i="5"/>
  <c r="AD54" i="5"/>
  <c r="I55" i="5"/>
  <c r="K55" i="5"/>
  <c r="T55" i="5"/>
  <c r="AD55" i="5"/>
  <c r="I56" i="5"/>
  <c r="K56" i="5"/>
  <c r="T56" i="5"/>
  <c r="AD56" i="5"/>
  <c r="I57" i="5"/>
  <c r="K57" i="5"/>
  <c r="T57" i="5"/>
  <c r="AD57" i="5"/>
  <c r="I58" i="5"/>
  <c r="K58" i="5"/>
  <c r="T58" i="5"/>
  <c r="AD58" i="5"/>
  <c r="I59" i="5"/>
  <c r="K59" i="5"/>
  <c r="T59" i="5"/>
  <c r="AD59" i="5"/>
  <c r="I60" i="5"/>
  <c r="K60" i="5"/>
  <c r="T60" i="5"/>
  <c r="AD60" i="5"/>
  <c r="I61" i="5"/>
  <c r="K61" i="5"/>
  <c r="T61" i="5"/>
  <c r="AD61" i="5"/>
  <c r="I62" i="5"/>
  <c r="K62" i="5"/>
  <c r="T62" i="5"/>
  <c r="AD62" i="5"/>
  <c r="I63" i="5"/>
  <c r="K63" i="5"/>
  <c r="T63" i="5"/>
  <c r="AD63" i="5"/>
  <c r="I64" i="5"/>
  <c r="K64" i="5"/>
  <c r="T64" i="5"/>
  <c r="AD64" i="5"/>
  <c r="I65" i="5"/>
  <c r="K65" i="5"/>
  <c r="T65" i="5"/>
  <c r="AD65" i="5"/>
  <c r="I66" i="5"/>
  <c r="K66" i="5"/>
  <c r="T66" i="5"/>
  <c r="AD66" i="5"/>
  <c r="I67" i="5"/>
  <c r="K67" i="5"/>
  <c r="T67" i="5"/>
  <c r="AD67" i="5"/>
  <c r="I68" i="5"/>
  <c r="K68" i="5"/>
  <c r="T68" i="5"/>
  <c r="AD68" i="5"/>
  <c r="I69" i="5"/>
  <c r="K69" i="5"/>
  <c r="T69" i="5"/>
  <c r="AD69" i="5"/>
  <c r="I70" i="5"/>
  <c r="K70" i="5"/>
  <c r="T70" i="5"/>
  <c r="AD70" i="5"/>
  <c r="I71" i="5"/>
  <c r="K71" i="5"/>
  <c r="T71" i="5"/>
  <c r="AD71" i="5"/>
  <c r="I72" i="5"/>
  <c r="K72" i="5"/>
  <c r="T72" i="5"/>
  <c r="AD72" i="5"/>
  <c r="I73" i="5"/>
  <c r="K73" i="5"/>
  <c r="T73" i="5"/>
  <c r="AD73" i="5"/>
  <c r="I74" i="5"/>
  <c r="K74" i="5"/>
  <c r="T74" i="5"/>
  <c r="AD74" i="5"/>
  <c r="I75" i="5"/>
  <c r="K75" i="5"/>
  <c r="T75" i="5"/>
  <c r="AD75" i="5"/>
  <c r="I76" i="5"/>
  <c r="K76" i="5"/>
  <c r="T76" i="5"/>
  <c r="AD76" i="5"/>
  <c r="I77" i="5"/>
  <c r="K77" i="5"/>
  <c r="T77" i="5"/>
  <c r="AD77" i="5"/>
  <c r="I78" i="5"/>
  <c r="K78" i="5"/>
  <c r="T78" i="5"/>
  <c r="AD78" i="5"/>
  <c r="I79" i="5"/>
  <c r="K79" i="5"/>
  <c r="T79" i="5"/>
  <c r="AD79" i="5"/>
  <c r="I80" i="5"/>
  <c r="K80" i="5"/>
  <c r="T80" i="5"/>
  <c r="AD80" i="5"/>
  <c r="I81" i="5"/>
  <c r="K81" i="5"/>
  <c r="T81" i="5"/>
  <c r="AD81" i="5"/>
  <c r="I82" i="5"/>
  <c r="K82" i="5"/>
  <c r="T82" i="5"/>
  <c r="AD82" i="5"/>
  <c r="I83" i="5"/>
  <c r="K83" i="5"/>
  <c r="T83" i="5"/>
  <c r="AD83" i="5"/>
  <c r="I84" i="5"/>
  <c r="K84" i="5"/>
  <c r="T84" i="5"/>
  <c r="AD84" i="5"/>
  <c r="I85" i="5"/>
  <c r="K85" i="5"/>
  <c r="T85" i="5"/>
  <c r="AD85" i="5"/>
  <c r="I86" i="5"/>
  <c r="K86" i="5"/>
  <c r="T86" i="5"/>
  <c r="AD86" i="5"/>
  <c r="I87" i="5"/>
  <c r="K87" i="5"/>
  <c r="T87" i="5"/>
  <c r="AD87" i="5"/>
  <c r="I88" i="5"/>
  <c r="K88" i="5"/>
  <c r="T88" i="5"/>
  <c r="AD88" i="5"/>
  <c r="I89" i="5"/>
  <c r="K89" i="5"/>
  <c r="T89" i="5"/>
  <c r="AD89" i="5"/>
  <c r="I90" i="5"/>
  <c r="K90" i="5"/>
  <c r="T90" i="5"/>
  <c r="AD90" i="5"/>
  <c r="I91" i="5"/>
  <c r="K91" i="5"/>
  <c r="T91" i="5"/>
  <c r="AD91" i="5"/>
  <c r="I92" i="5"/>
  <c r="K92" i="5"/>
  <c r="T92" i="5"/>
  <c r="AD92" i="5"/>
  <c r="I93" i="5"/>
  <c r="K93" i="5"/>
  <c r="T93" i="5"/>
  <c r="AD93" i="5"/>
  <c r="I94" i="5"/>
  <c r="K94" i="5"/>
  <c r="T94" i="5"/>
  <c r="AD94" i="5"/>
  <c r="I95" i="5"/>
  <c r="K95" i="5"/>
  <c r="T95" i="5"/>
  <c r="AD95" i="5"/>
  <c r="I96" i="5"/>
  <c r="K96" i="5"/>
  <c r="T96" i="5"/>
  <c r="AD96" i="5"/>
  <c r="I97" i="5"/>
  <c r="K97" i="5"/>
  <c r="T97" i="5"/>
  <c r="AD97" i="5"/>
  <c r="I98" i="5"/>
  <c r="K98" i="5"/>
  <c r="T98" i="5"/>
  <c r="AD98" i="5"/>
  <c r="I99" i="5"/>
  <c r="K99" i="5"/>
  <c r="T99" i="5"/>
  <c r="AD99" i="5"/>
  <c r="I100" i="5"/>
  <c r="K100" i="5"/>
  <c r="T100" i="5"/>
  <c r="AD100" i="5"/>
  <c r="I101" i="5"/>
  <c r="K101" i="5"/>
  <c r="T101" i="5"/>
  <c r="AD101" i="5"/>
  <c r="I102" i="5"/>
  <c r="K102" i="5"/>
  <c r="T102" i="5"/>
  <c r="AD102" i="5"/>
  <c r="I103" i="5"/>
  <c r="K103" i="5"/>
  <c r="T103" i="5"/>
  <c r="AD103" i="5"/>
  <c r="I104" i="5"/>
  <c r="K104" i="5"/>
  <c r="T104" i="5"/>
  <c r="AD104" i="5"/>
  <c r="I105" i="5"/>
  <c r="K105" i="5"/>
  <c r="T105" i="5"/>
  <c r="AD105" i="5"/>
  <c r="I106" i="5"/>
  <c r="K106" i="5"/>
  <c r="T106" i="5"/>
  <c r="AD106" i="5"/>
  <c r="I107" i="5"/>
  <c r="K107" i="5"/>
  <c r="T107" i="5"/>
  <c r="AD107" i="5"/>
  <c r="I108" i="5"/>
  <c r="K108" i="5"/>
  <c r="T108" i="5"/>
  <c r="AD108" i="5"/>
  <c r="I109" i="5"/>
  <c r="K109" i="5"/>
  <c r="T109" i="5"/>
  <c r="AD109" i="5"/>
  <c r="I110" i="5"/>
  <c r="K110" i="5"/>
  <c r="T110" i="5"/>
  <c r="AD110" i="5"/>
  <c r="I111" i="5"/>
  <c r="K111" i="5"/>
  <c r="T111" i="5"/>
  <c r="AD111" i="5"/>
  <c r="I112" i="5"/>
  <c r="K112" i="5"/>
  <c r="T112" i="5"/>
  <c r="AD112" i="5"/>
  <c r="I113" i="5"/>
  <c r="K113" i="5"/>
  <c r="T113" i="5"/>
  <c r="AD113" i="5"/>
  <c r="I114" i="5"/>
  <c r="K114" i="5"/>
  <c r="T114" i="5"/>
  <c r="AD114" i="5"/>
  <c r="I115" i="5"/>
  <c r="K115" i="5"/>
  <c r="T115" i="5"/>
  <c r="AD115" i="5"/>
  <c r="I116" i="5"/>
  <c r="K116" i="5"/>
  <c r="T116" i="5"/>
  <c r="AD116" i="5"/>
  <c r="I117" i="5"/>
  <c r="K117" i="5"/>
  <c r="T117" i="5"/>
  <c r="AD117" i="5"/>
  <c r="I118" i="5"/>
  <c r="K118" i="5"/>
  <c r="T118" i="5"/>
  <c r="AD118" i="5"/>
  <c r="I119" i="5"/>
  <c r="K119" i="5"/>
  <c r="T119" i="5"/>
  <c r="AD119" i="5"/>
  <c r="I120" i="5"/>
  <c r="K120" i="5"/>
  <c r="T120" i="5"/>
  <c r="AD120" i="5"/>
  <c r="I121" i="5"/>
  <c r="K121" i="5"/>
  <c r="T121" i="5"/>
  <c r="AD121" i="5"/>
  <c r="I122" i="5"/>
  <c r="K122" i="5"/>
  <c r="T122" i="5"/>
  <c r="AD122" i="5"/>
  <c r="I123" i="5"/>
  <c r="K123" i="5"/>
  <c r="T123" i="5"/>
  <c r="AD123" i="5"/>
  <c r="I124" i="5"/>
  <c r="K124" i="5"/>
  <c r="T124" i="5"/>
  <c r="AD124" i="5"/>
  <c r="I125" i="5"/>
  <c r="K125" i="5"/>
  <c r="T125" i="5"/>
  <c r="AD125" i="5"/>
  <c r="I126" i="5"/>
  <c r="K126" i="5"/>
  <c r="T126" i="5"/>
  <c r="AD126" i="5"/>
  <c r="I127" i="5"/>
  <c r="K127" i="5"/>
  <c r="T127" i="5"/>
  <c r="AD127" i="5"/>
  <c r="I128" i="5"/>
  <c r="K128" i="5"/>
  <c r="T128" i="5"/>
  <c r="AD128" i="5"/>
  <c r="I129" i="5"/>
  <c r="K129" i="5"/>
  <c r="T129" i="5"/>
  <c r="AD129" i="5"/>
  <c r="I130" i="5"/>
  <c r="K130" i="5"/>
  <c r="T130" i="5"/>
  <c r="AD130" i="5"/>
  <c r="I131" i="5"/>
  <c r="K131" i="5"/>
  <c r="T131" i="5"/>
  <c r="AD131" i="5"/>
  <c r="I132" i="5"/>
  <c r="K132" i="5"/>
  <c r="T132" i="5"/>
  <c r="AD132" i="5"/>
  <c r="I133" i="5"/>
  <c r="K133" i="5"/>
  <c r="T133" i="5"/>
  <c r="AD133" i="5"/>
  <c r="I134" i="5"/>
  <c r="K134" i="5"/>
  <c r="T134" i="5"/>
  <c r="AD134" i="5"/>
  <c r="I135" i="5"/>
  <c r="K135" i="5"/>
  <c r="T135" i="5"/>
  <c r="AD135" i="5"/>
  <c r="I136" i="5"/>
  <c r="K136" i="5"/>
  <c r="T136" i="5"/>
  <c r="AD136" i="5"/>
  <c r="I137" i="5"/>
  <c r="K137" i="5"/>
  <c r="T137" i="5"/>
  <c r="AD137" i="5"/>
  <c r="I138" i="5"/>
  <c r="K138" i="5"/>
  <c r="T138" i="5"/>
  <c r="AD138" i="5"/>
  <c r="I139" i="5"/>
  <c r="K139" i="5"/>
  <c r="T139" i="5"/>
  <c r="AD139" i="5"/>
  <c r="I140" i="5"/>
  <c r="K140" i="5"/>
  <c r="T140" i="5"/>
  <c r="AD140" i="5"/>
  <c r="I141" i="5"/>
  <c r="K141" i="5"/>
  <c r="T141" i="5"/>
  <c r="AD141" i="5"/>
  <c r="I142" i="5"/>
  <c r="K142" i="5"/>
  <c r="T142" i="5"/>
  <c r="AD142" i="5"/>
  <c r="I143" i="5"/>
  <c r="K143" i="5"/>
  <c r="T143" i="5"/>
  <c r="AD143" i="5"/>
  <c r="I144" i="5"/>
  <c r="K144" i="5"/>
  <c r="T144" i="5"/>
  <c r="AD144" i="5"/>
  <c r="I145" i="5"/>
  <c r="K145" i="5"/>
  <c r="T145" i="5"/>
  <c r="AD145" i="5"/>
  <c r="I146" i="5"/>
  <c r="K146" i="5"/>
  <c r="T146" i="5"/>
  <c r="AD146" i="5"/>
  <c r="I147" i="5"/>
  <c r="K147" i="5"/>
  <c r="T147" i="5"/>
  <c r="AD147" i="5"/>
  <c r="I148" i="5"/>
  <c r="K148" i="5"/>
  <c r="T148" i="5"/>
  <c r="AD148" i="5"/>
  <c r="I149" i="5"/>
  <c r="K149" i="5"/>
  <c r="T149" i="5"/>
  <c r="AD149" i="5"/>
  <c r="I150" i="5"/>
  <c r="K150" i="5"/>
  <c r="T150" i="5"/>
  <c r="AD150" i="5"/>
  <c r="I151" i="5"/>
  <c r="K151" i="5"/>
  <c r="T151" i="5"/>
  <c r="AD151" i="5"/>
  <c r="I152" i="5"/>
  <c r="K152" i="5"/>
  <c r="T152" i="5"/>
  <c r="AD152" i="5"/>
  <c r="I153" i="5"/>
  <c r="K153" i="5"/>
  <c r="T153" i="5"/>
  <c r="AD153" i="5"/>
  <c r="I154" i="5"/>
  <c r="K154" i="5"/>
  <c r="T154" i="5"/>
  <c r="AD154" i="5"/>
  <c r="I155" i="5"/>
  <c r="K155" i="5"/>
  <c r="T155" i="5"/>
  <c r="AD155" i="5"/>
  <c r="I156" i="5"/>
  <c r="K156" i="5"/>
  <c r="T156" i="5"/>
  <c r="AD156" i="5"/>
  <c r="I157" i="5"/>
  <c r="K157" i="5"/>
  <c r="T157" i="5"/>
  <c r="AD157" i="5"/>
  <c r="I158" i="5"/>
  <c r="K158" i="5"/>
  <c r="T158" i="5"/>
  <c r="AD158" i="5"/>
  <c r="I159" i="5"/>
  <c r="K159" i="5"/>
  <c r="T159" i="5"/>
  <c r="AD159" i="5"/>
  <c r="I160" i="5"/>
  <c r="K160" i="5"/>
  <c r="T160" i="5"/>
  <c r="AD160" i="5"/>
  <c r="I161" i="5"/>
  <c r="K161" i="5"/>
  <c r="T161" i="5"/>
  <c r="AD161" i="5"/>
  <c r="I162" i="5"/>
  <c r="K162" i="5"/>
  <c r="T162" i="5"/>
  <c r="AD162" i="5"/>
  <c r="I163" i="5"/>
  <c r="K163" i="5"/>
  <c r="T163" i="5"/>
  <c r="AD163" i="5"/>
  <c r="I164" i="5"/>
  <c r="K164" i="5"/>
  <c r="T164" i="5"/>
  <c r="AD164" i="5"/>
  <c r="I165" i="5"/>
  <c r="K165" i="5"/>
  <c r="T165" i="5"/>
  <c r="AD165" i="5"/>
  <c r="I166" i="5"/>
  <c r="K166" i="5"/>
  <c r="T166" i="5"/>
  <c r="AD166" i="5"/>
  <c r="I167" i="5"/>
  <c r="K167" i="5"/>
  <c r="T167" i="5"/>
  <c r="AD167" i="5"/>
  <c r="I168" i="5"/>
  <c r="K168" i="5"/>
  <c r="T168" i="5"/>
  <c r="AD168" i="5"/>
  <c r="I169" i="5"/>
  <c r="K169" i="5"/>
  <c r="T169" i="5"/>
  <c r="AD169" i="5"/>
  <c r="I170" i="5"/>
  <c r="K170" i="5"/>
  <c r="T170" i="5"/>
  <c r="AD170" i="5"/>
  <c r="I171" i="5"/>
  <c r="K171" i="5"/>
  <c r="T171" i="5"/>
  <c r="AD171" i="5"/>
  <c r="I172" i="5"/>
  <c r="K172" i="5"/>
  <c r="T172" i="5"/>
  <c r="AD172" i="5"/>
  <c r="I173" i="5"/>
  <c r="K173" i="5"/>
  <c r="T173" i="5"/>
  <c r="AD173" i="5"/>
  <c r="I174" i="5"/>
  <c r="K174" i="5"/>
  <c r="T174" i="5"/>
  <c r="AD174" i="5"/>
  <c r="I175" i="5"/>
  <c r="K175" i="5"/>
  <c r="T175" i="5"/>
  <c r="AD175" i="5"/>
  <c r="I176" i="5"/>
  <c r="K176" i="5"/>
  <c r="T176" i="5"/>
  <c r="AD176" i="5"/>
  <c r="I177" i="5"/>
  <c r="K177" i="5"/>
  <c r="T177" i="5"/>
  <c r="AD177" i="5"/>
  <c r="I178" i="5"/>
  <c r="K178" i="5"/>
  <c r="T178" i="5"/>
  <c r="AD178" i="5"/>
  <c r="I179" i="5"/>
  <c r="K179" i="5"/>
  <c r="T179" i="5"/>
  <c r="AD179" i="5"/>
  <c r="I180" i="5"/>
  <c r="K180" i="5"/>
  <c r="T180" i="5"/>
  <c r="AD180" i="5"/>
  <c r="I181" i="5"/>
  <c r="K181" i="5"/>
  <c r="T181" i="5"/>
  <c r="AD181" i="5"/>
  <c r="I182" i="5"/>
  <c r="K182" i="5"/>
  <c r="T182" i="5"/>
  <c r="AD182" i="5"/>
  <c r="I183" i="5"/>
  <c r="K183" i="5"/>
  <c r="T183" i="5"/>
  <c r="AD183" i="5"/>
  <c r="I184" i="5"/>
  <c r="K184" i="5"/>
  <c r="T184" i="5"/>
  <c r="AD184" i="5"/>
  <c r="I185" i="5"/>
  <c r="K185" i="5"/>
  <c r="T185" i="5"/>
  <c r="AD185" i="5"/>
  <c r="I186" i="5"/>
  <c r="K186" i="5"/>
  <c r="T186" i="5"/>
  <c r="AD186" i="5"/>
  <c r="I187" i="5"/>
  <c r="K187" i="5"/>
  <c r="T187" i="5"/>
  <c r="AD187" i="5"/>
  <c r="I188" i="5"/>
  <c r="K188" i="5"/>
  <c r="T188" i="5"/>
  <c r="AD188" i="5"/>
  <c r="I189" i="5"/>
  <c r="K189" i="5"/>
  <c r="T189" i="5"/>
  <c r="AD189" i="5"/>
  <c r="I190" i="5"/>
  <c r="K190" i="5"/>
  <c r="T190" i="5"/>
  <c r="AD190" i="5"/>
  <c r="I191" i="5"/>
  <c r="K191" i="5"/>
  <c r="T191" i="5"/>
  <c r="AD191" i="5"/>
  <c r="I192" i="5"/>
  <c r="K192" i="5"/>
  <c r="T192" i="5"/>
  <c r="AD192" i="5"/>
  <c r="I193" i="5"/>
  <c r="K193" i="5"/>
  <c r="T193" i="5"/>
  <c r="AD193" i="5"/>
  <c r="I194" i="5"/>
  <c r="K194" i="5"/>
  <c r="T194" i="5"/>
  <c r="AD194" i="5"/>
  <c r="I195" i="5"/>
  <c r="K195" i="5"/>
  <c r="T195" i="5"/>
  <c r="AD195" i="5"/>
  <c r="I196" i="5"/>
  <c r="K196" i="5"/>
  <c r="T196" i="5"/>
  <c r="AD196" i="5"/>
  <c r="I197" i="5"/>
  <c r="K197" i="5"/>
  <c r="T197" i="5"/>
  <c r="AD197" i="5"/>
  <c r="I198" i="5"/>
  <c r="K198" i="5"/>
  <c r="T198" i="5"/>
  <c r="AD198" i="5"/>
  <c r="I199" i="5"/>
  <c r="K199" i="5"/>
  <c r="T199" i="5"/>
  <c r="AD199" i="5"/>
  <c r="I200" i="5"/>
  <c r="K200" i="5"/>
  <c r="T200" i="5"/>
  <c r="AD200" i="5"/>
  <c r="J45" i="7" l="1"/>
  <c r="N45" i="7" s="1"/>
  <c r="N32" i="7"/>
  <c r="V52" i="7"/>
  <c r="AB83" i="7"/>
  <c r="AO12" i="7"/>
  <c r="T51" i="7"/>
  <c r="J38" i="7"/>
  <c r="N38" i="7" s="1"/>
  <c r="J42" i="7"/>
  <c r="N42" i="7" s="1"/>
  <c r="J46" i="7"/>
  <c r="F19" i="11"/>
  <c r="F23" i="11"/>
  <c r="F27" i="11"/>
  <c r="F31" i="11"/>
  <c r="J36" i="7"/>
  <c r="J40" i="7"/>
  <c r="N40" i="7" s="1"/>
  <c r="J44" i="7"/>
  <c r="N44" i="7" s="1"/>
  <c r="F21" i="11"/>
  <c r="F25" i="11"/>
  <c r="F29" i="11"/>
  <c r="J41" i="7"/>
  <c r="N41" i="7" s="1"/>
  <c r="F18" i="11"/>
  <c r="F22" i="11"/>
  <c r="F26" i="11"/>
  <c r="N43" i="7"/>
  <c r="AH62" i="7" l="1"/>
  <c r="AI62" i="7" s="1"/>
  <c r="AH63" i="7"/>
  <c r="AI63" i="7" s="1"/>
  <c r="AH75" i="7"/>
  <c r="AI75" i="7" s="1"/>
  <c r="AH69" i="7"/>
  <c r="AI69" i="7" s="1"/>
  <c r="AH64" i="7"/>
  <c r="AI64" i="7" s="1"/>
  <c r="AH68" i="7"/>
  <c r="AI68" i="7" s="1"/>
  <c r="AH72" i="7"/>
  <c r="AI72" i="7" s="1"/>
  <c r="AH67" i="7"/>
  <c r="AI67" i="7" s="1"/>
  <c r="AH78" i="7"/>
  <c r="AI78" i="7" s="1"/>
  <c r="AH81" i="7"/>
  <c r="AI81" i="7" s="1"/>
  <c r="AH71" i="7"/>
  <c r="AI71" i="7" s="1"/>
  <c r="T37" i="7"/>
  <c r="N36" i="7"/>
  <c r="AH74" i="7"/>
  <c r="AI74" i="7" s="1"/>
  <c r="AH73" i="7"/>
  <c r="AI73" i="7" s="1"/>
  <c r="AH82" i="7"/>
  <c r="AI82" i="7" s="1"/>
  <c r="AH66" i="7"/>
  <c r="AI66" i="7" s="1"/>
  <c r="AH77" i="7"/>
  <c r="AI77" i="7" s="1"/>
  <c r="T43" i="7"/>
  <c r="AH80" i="7"/>
  <c r="AI80" i="7" s="1"/>
  <c r="AH65" i="7"/>
  <c r="AI65" i="7" s="1"/>
  <c r="AH76" i="7"/>
  <c r="AI76" i="7" s="1"/>
  <c r="AH70" i="7"/>
  <c r="AI70" i="7" s="1"/>
  <c r="AH79" i="7"/>
  <c r="AI79" i="7" s="1"/>
  <c r="T47" i="7"/>
  <c r="N46" i="7"/>
  <c r="U36"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D36" authorId="0" shapeId="0" xr:uid="{00000000-0006-0000-0100-000001000000}">
      <text>
        <r>
          <rPr>
            <sz val="9"/>
            <color indexed="81"/>
            <rFont val="ＭＳ Ｐゴシック"/>
            <family val="3"/>
            <charset val="128"/>
          </rPr>
          <t xml:space="preserve">得点・全国順位・偏差値・理解度・弱点、合格の可能性、分野別弱点診断グラフ、総合診断コメント等が記載されています。
</t>
        </r>
      </text>
    </comment>
    <comment ref="D50" authorId="0" shapeId="0" xr:uid="{00000000-0006-0000-0100-000002000000}">
      <text>
        <r>
          <rPr>
            <sz val="9"/>
            <color indexed="81"/>
            <rFont val="ＭＳ Ｐゴシック"/>
            <family val="3"/>
            <charset val="128"/>
          </rPr>
          <t>種別・開講月ごとの受講生様の提出状況と採点結果が記載されています。</t>
        </r>
      </text>
    </comment>
    <comment ref="D51" authorId="0" shapeId="0" xr:uid="{00000000-0006-0000-0100-000003000000}">
      <text>
        <r>
          <rPr>
            <sz val="9"/>
            <color indexed="81"/>
            <rFont val="ＭＳ Ｐゴシック"/>
            <family val="3"/>
            <charset val="128"/>
          </rPr>
          <t>種別・開講月ごとの受講生様の提出状況と採点結果が記載されています。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R8" authorId="0" shapeId="0" xr:uid="{00000000-0006-0000-0200-000003000000}">
      <text>
        <r>
          <rPr>
            <sz val="11"/>
            <color indexed="81"/>
            <rFont val="ＭＳ Ｐゴシック"/>
            <family val="3"/>
            <charset val="128"/>
          </rPr>
          <t>電話番号は必ず入力して下さい。
配送状況確認等でご連絡することがございますのでご了承下さい。
また、電話番号入力がない場合は、担当者様の電話番号を入力させていただきます。</t>
        </r>
      </text>
    </comment>
  </commentList>
</comments>
</file>

<file path=xl/sharedStrings.xml><?xml version="1.0" encoding="utf-8"?>
<sst xmlns="http://schemas.openxmlformats.org/spreadsheetml/2006/main" count="336" uniqueCount="245">
  <si>
    <t>会社名</t>
    <rPh sb="0" eb="3">
      <t>カイシャメイ</t>
    </rPh>
    <phoneticPr fontId="2"/>
  </si>
  <si>
    <t>氏 名</t>
    <rPh sb="0" eb="1">
      <t>シ</t>
    </rPh>
    <rPh sb="2" eb="3">
      <t>メイ</t>
    </rPh>
    <phoneticPr fontId="2"/>
  </si>
  <si>
    <t>所 属</t>
    <rPh sb="0" eb="1">
      <t>トコロ</t>
    </rPh>
    <rPh sb="2" eb="3">
      <t>ゾク</t>
    </rPh>
    <phoneticPr fontId="2"/>
  </si>
  <si>
    <t>役 職</t>
    <rPh sb="0" eb="1">
      <t>エキ</t>
    </rPh>
    <rPh sb="2" eb="3">
      <t>ショク</t>
    </rPh>
    <phoneticPr fontId="2"/>
  </si>
  <si>
    <t>住 所</t>
    <rPh sb="0" eb="1">
      <t>ジュウ</t>
    </rPh>
    <rPh sb="2" eb="3">
      <t>ショ</t>
    </rPh>
    <phoneticPr fontId="2"/>
  </si>
  <si>
    <t>請求先</t>
  </si>
  <si>
    <t>数量</t>
    <rPh sb="0" eb="2">
      <t>スウリョウ</t>
    </rPh>
    <phoneticPr fontId="2"/>
  </si>
  <si>
    <t/>
  </si>
  <si>
    <t>営業１</t>
    <rPh sb="0" eb="2">
      <t>エイギョウ</t>
    </rPh>
    <phoneticPr fontId="2"/>
  </si>
  <si>
    <t>営業２</t>
    <rPh sb="0" eb="2">
      <t>エイギョウ</t>
    </rPh>
    <phoneticPr fontId="2"/>
  </si>
  <si>
    <t>受付１</t>
    <rPh sb="0" eb="2">
      <t>ウケツケ</t>
    </rPh>
    <phoneticPr fontId="2"/>
  </si>
  <si>
    <t>受付２</t>
    <rPh sb="0" eb="2">
      <t>ウケツケ</t>
    </rPh>
    <phoneticPr fontId="2"/>
  </si>
  <si>
    <t>No.</t>
  </si>
  <si>
    <t>（半角）</t>
    <rPh sb="1" eb="3">
      <t>ハンカク</t>
    </rPh>
    <phoneticPr fontId="2"/>
  </si>
  <si>
    <t>（全角）</t>
    <rPh sb="1" eb="3">
      <t>ゼンカク</t>
    </rPh>
    <phoneticPr fontId="2"/>
  </si>
  <si>
    <t>例</t>
    <rPh sb="0" eb="1">
      <t>レイ</t>
    </rPh>
    <phoneticPr fontId="2"/>
  </si>
  <si>
    <t>日本　太郎</t>
    <rPh sb="0" eb="2">
      <t>ニホン</t>
    </rPh>
    <rPh sb="3" eb="5">
      <t>タロウ</t>
    </rPh>
    <phoneticPr fontId="2"/>
  </si>
  <si>
    <t>レコード番号</t>
  </si>
  <si>
    <t>ゾーンコード</t>
  </si>
  <si>
    <t>ユーザID</t>
  </si>
  <si>
    <t>パスワード</t>
  </si>
  <si>
    <t>ユーザグループ</t>
    <phoneticPr fontId="2"/>
  </si>
  <si>
    <t>グループ</t>
  </si>
  <si>
    <t>上長</t>
  </si>
  <si>
    <t>商品コード（商品体系）</t>
  </si>
  <si>
    <t>商品コード（枝番）</t>
    <phoneticPr fontId="2"/>
  </si>
  <si>
    <t>商品コード（バージョン）</t>
  </si>
  <si>
    <t>商品名（正式漢字）</t>
  </si>
  <si>
    <t>年度期</t>
  </si>
  <si>
    <t>プロバイダコード</t>
  </si>
  <si>
    <t>地区コード</t>
  </si>
  <si>
    <t>開始日</t>
  </si>
  <si>
    <t>クラス</t>
  </si>
  <si>
    <t>税区分</t>
  </si>
  <si>
    <t>商品単価</t>
  </si>
  <si>
    <t>販売数量</t>
  </si>
  <si>
    <t>申込者 氏名（漢字）</t>
  </si>
  <si>
    <t>申込者 氏名（カナ）</t>
  </si>
  <si>
    <t>申込者 氏名（英字）</t>
  </si>
  <si>
    <t>申込者 郵便番号</t>
  </si>
  <si>
    <t>申込者 住所</t>
  </si>
  <si>
    <t>申込者 会社名</t>
  </si>
  <si>
    <t>申込者 会社名（カナ）</t>
  </si>
  <si>
    <t>申込者 所属名</t>
  </si>
  <si>
    <t>申込者 電話番号</t>
  </si>
  <si>
    <t>申込者 FAX番号</t>
  </si>
  <si>
    <t>申込者 E-mail</t>
  </si>
  <si>
    <t>備考</t>
    <rPh sb="0" eb="2">
      <t>ビコウ</t>
    </rPh>
    <phoneticPr fontId="2"/>
  </si>
  <si>
    <t>優くらぶ会員番号</t>
  </si>
  <si>
    <t>優くらぶ責任者名</t>
  </si>
  <si>
    <t>請求先（郵便番号）</t>
  </si>
  <si>
    <t>請求先（住所）</t>
  </si>
  <si>
    <t>請求先（会社名）</t>
  </si>
  <si>
    <t>請求先（会社名〔カナ〕）</t>
  </si>
  <si>
    <t>請求先（所属名）</t>
  </si>
  <si>
    <t>請求先責任者氏名（漢字）</t>
  </si>
  <si>
    <t>請求先責任者氏名（カナ）</t>
  </si>
  <si>
    <t>請求先（電話番号）</t>
  </si>
  <si>
    <t>連絡事項</t>
  </si>
  <si>
    <t>受講番号</t>
  </si>
  <si>
    <t>申込処理フラグ</t>
    <rPh sb="0" eb="2">
      <t>モウシコミ</t>
    </rPh>
    <rPh sb="2" eb="4">
      <t>ショリ</t>
    </rPh>
    <phoneticPr fontId="2"/>
  </si>
  <si>
    <t>商品コード</t>
    <rPh sb="0" eb="2">
      <t>ショウヒン</t>
    </rPh>
    <phoneticPr fontId="2"/>
  </si>
  <si>
    <t>コース名称</t>
    <rPh sb="3" eb="5">
      <t>メイショウ</t>
    </rPh>
    <phoneticPr fontId="2"/>
  </si>
  <si>
    <t>コースコード</t>
    <phoneticPr fontId="2"/>
  </si>
  <si>
    <t>2007春 基本情報技術者 総合コース</t>
    <rPh sb="6" eb="8">
      <t>キホン</t>
    </rPh>
    <rPh sb="8" eb="10">
      <t>ジョウホウ</t>
    </rPh>
    <rPh sb="10" eb="12">
      <t>ギジュツ</t>
    </rPh>
    <rPh sb="12" eb="13">
      <t>シャ</t>
    </rPh>
    <rPh sb="14" eb="16">
      <t>ソウゴウ</t>
    </rPh>
    <phoneticPr fontId="2"/>
  </si>
  <si>
    <t>2007春 ソフトウェア開発技術者 総合コース</t>
    <rPh sb="12" eb="14">
      <t>カイハツ</t>
    </rPh>
    <rPh sb="14" eb="17">
      <t>ギジュツシャ</t>
    </rPh>
    <rPh sb="18" eb="20">
      <t>ソウゴウ</t>
    </rPh>
    <phoneticPr fontId="2"/>
  </si>
  <si>
    <t>2007春 テクニカルエンジニア（データベース） 総合コース</t>
    <phoneticPr fontId="2"/>
  </si>
  <si>
    <t>2007春 テクニカルエンジニア（情報セキュリティ） 総合コース</t>
    <rPh sb="17" eb="19">
      <t>ジョウホウ</t>
    </rPh>
    <phoneticPr fontId="2"/>
  </si>
  <si>
    <t>2007春 テクニカルエンジニア（システム管理） 総合コース</t>
    <rPh sb="21" eb="23">
      <t>カンリ</t>
    </rPh>
    <phoneticPr fontId="2"/>
  </si>
  <si>
    <t>ｅ－ＢＬコンピュータシステム 基礎コース</t>
    <phoneticPr fontId="2"/>
  </si>
  <si>
    <t>2K6SCS21</t>
  </si>
  <si>
    <r>
      <t>200</t>
    </r>
    <r>
      <rPr>
        <sz val="11"/>
        <rFont val="ＭＳ Ｐゴシック"/>
        <family val="3"/>
        <charset val="128"/>
      </rPr>
      <t>7春</t>
    </r>
    <r>
      <rPr>
        <sz val="11"/>
        <rFont val="ＭＳ Ｐゴシック"/>
        <family val="3"/>
        <charset val="128"/>
      </rPr>
      <t xml:space="preserve"> 初級システムアドミニストレータ 総合コース</t>
    </r>
    <rPh sb="4" eb="5">
      <t>ハル</t>
    </rPh>
    <rPh sb="22" eb="24">
      <t>ソウゴウ</t>
    </rPh>
    <phoneticPr fontId="2"/>
  </si>
  <si>
    <r>
      <t>2K</t>
    </r>
    <r>
      <rPr>
        <sz val="11"/>
        <rFont val="ＭＳ Ｐゴシック"/>
        <family val="3"/>
        <charset val="128"/>
      </rPr>
      <t>7S</t>
    </r>
    <r>
      <rPr>
        <sz val="11"/>
        <rFont val="ＭＳ Ｐゴシック"/>
        <family val="3"/>
        <charset val="128"/>
      </rPr>
      <t>ADS</t>
    </r>
    <phoneticPr fontId="2"/>
  </si>
  <si>
    <r>
      <t>2K</t>
    </r>
    <r>
      <rPr>
        <sz val="11"/>
        <rFont val="ＭＳ Ｐゴシック"/>
        <family val="3"/>
        <charset val="128"/>
      </rPr>
      <t>7S</t>
    </r>
    <r>
      <rPr>
        <sz val="11"/>
        <rFont val="ＭＳ Ｐゴシック"/>
        <family val="3"/>
        <charset val="128"/>
      </rPr>
      <t>SWS</t>
    </r>
    <phoneticPr fontId="2"/>
  </si>
  <si>
    <r>
      <t>2K</t>
    </r>
    <r>
      <rPr>
        <sz val="11"/>
        <rFont val="ＭＳ Ｐゴシック"/>
        <family val="3"/>
        <charset val="128"/>
      </rPr>
      <t>7SDB</t>
    </r>
    <r>
      <rPr>
        <sz val="11"/>
        <rFont val="ＭＳ Ｐゴシック"/>
        <family val="3"/>
        <charset val="128"/>
      </rPr>
      <t>S</t>
    </r>
    <phoneticPr fontId="2"/>
  </si>
  <si>
    <r>
      <t>2K</t>
    </r>
    <r>
      <rPr>
        <sz val="11"/>
        <rFont val="ＭＳ Ｐゴシック"/>
        <family val="3"/>
        <charset val="128"/>
      </rPr>
      <t>7SSV</t>
    </r>
    <r>
      <rPr>
        <sz val="11"/>
        <rFont val="ＭＳ Ｐゴシック"/>
        <family val="3"/>
        <charset val="128"/>
      </rPr>
      <t>S</t>
    </r>
    <phoneticPr fontId="2"/>
  </si>
  <si>
    <r>
      <t>200</t>
    </r>
    <r>
      <rPr>
        <sz val="11"/>
        <rFont val="ＭＳ Ｐゴシック"/>
        <family val="3"/>
        <charset val="128"/>
      </rPr>
      <t>7春</t>
    </r>
    <r>
      <rPr>
        <sz val="11"/>
        <rFont val="ＭＳ Ｐゴシック"/>
        <family val="3"/>
        <charset val="128"/>
      </rPr>
      <t xml:space="preserve"> 初級システムアドミニストレータ 短期コース</t>
    </r>
    <rPh sb="4" eb="5">
      <t>ハル</t>
    </rPh>
    <rPh sb="22" eb="24">
      <t>タンキ</t>
    </rPh>
    <phoneticPr fontId="2"/>
  </si>
  <si>
    <t>2007春 システム監査技術者 総合コース</t>
    <rPh sb="10" eb="12">
      <t>カンサ</t>
    </rPh>
    <rPh sb="12" eb="15">
      <t>ギジュツシャ</t>
    </rPh>
    <rPh sb="16" eb="18">
      <t>ソウゴウ</t>
    </rPh>
    <phoneticPr fontId="2"/>
  </si>
  <si>
    <r>
      <t>2K</t>
    </r>
    <r>
      <rPr>
        <sz val="11"/>
        <rFont val="ＭＳ Ｐゴシック"/>
        <family val="3"/>
        <charset val="128"/>
      </rPr>
      <t>7S</t>
    </r>
    <r>
      <rPr>
        <sz val="11"/>
        <rFont val="ＭＳ Ｐゴシック"/>
        <family val="3"/>
        <charset val="128"/>
      </rPr>
      <t>A</t>
    </r>
    <r>
      <rPr>
        <sz val="11"/>
        <rFont val="ＭＳ Ｐゴシック"/>
        <family val="3"/>
        <charset val="128"/>
      </rPr>
      <t>U</t>
    </r>
    <r>
      <rPr>
        <sz val="11"/>
        <rFont val="ＭＳ Ｐゴシック"/>
        <family val="3"/>
        <charset val="128"/>
      </rPr>
      <t>S</t>
    </r>
    <phoneticPr fontId="2"/>
  </si>
  <si>
    <r>
      <t>2K</t>
    </r>
    <r>
      <rPr>
        <sz val="11"/>
        <rFont val="ＭＳ Ｐゴシック"/>
        <family val="3"/>
        <charset val="128"/>
      </rPr>
      <t>7SSW</t>
    </r>
    <r>
      <rPr>
        <sz val="11"/>
        <rFont val="ＭＳ Ｐゴシック"/>
        <family val="3"/>
        <charset val="128"/>
      </rPr>
      <t>S</t>
    </r>
    <phoneticPr fontId="2"/>
  </si>
  <si>
    <r>
      <t>2K</t>
    </r>
    <r>
      <rPr>
        <sz val="11"/>
        <rFont val="ＭＳ Ｐゴシック"/>
        <family val="3"/>
        <charset val="128"/>
      </rPr>
      <t>7SFE</t>
    </r>
    <r>
      <rPr>
        <sz val="11"/>
        <rFont val="ＭＳ Ｐゴシック"/>
        <family val="3"/>
        <charset val="128"/>
      </rPr>
      <t>S</t>
    </r>
    <phoneticPr fontId="2"/>
  </si>
  <si>
    <t>2007春 テクニカルエンジニア（情報セキュリティ） 短期コース</t>
    <rPh sb="17" eb="19">
      <t>ジョウホウ</t>
    </rPh>
    <rPh sb="27" eb="29">
      <t>タンキ</t>
    </rPh>
    <phoneticPr fontId="2"/>
  </si>
  <si>
    <t>2007春 システム監査技術者 短期コース</t>
    <rPh sb="10" eb="12">
      <t>カンサ</t>
    </rPh>
    <rPh sb="12" eb="15">
      <t>ギジュツシャ</t>
    </rPh>
    <rPh sb="16" eb="18">
      <t>タンキ</t>
    </rPh>
    <phoneticPr fontId="2"/>
  </si>
  <si>
    <t>2007春 テクニカルエンジニア（システム管理） 短期コース</t>
    <rPh sb="21" eb="23">
      <t>カンリ</t>
    </rPh>
    <rPh sb="25" eb="27">
      <t>タンキ</t>
    </rPh>
    <phoneticPr fontId="2"/>
  </si>
  <si>
    <t>2007春 テクニカルエンジニア（データベース） 短期コース</t>
    <rPh sb="25" eb="27">
      <t>タンキ</t>
    </rPh>
    <phoneticPr fontId="2"/>
  </si>
  <si>
    <t>2007春 基本情報技術者 短期コース</t>
    <rPh sb="6" eb="8">
      <t>キホン</t>
    </rPh>
    <rPh sb="8" eb="10">
      <t>ジョウホウ</t>
    </rPh>
    <rPh sb="10" eb="12">
      <t>ギジュツ</t>
    </rPh>
    <rPh sb="12" eb="13">
      <t>シャ</t>
    </rPh>
    <rPh sb="14" eb="16">
      <t>タンキ</t>
    </rPh>
    <phoneticPr fontId="2"/>
  </si>
  <si>
    <t>2007春 ソフトウェア開発技術者 短期コース</t>
    <rPh sb="12" eb="14">
      <t>カイハツ</t>
    </rPh>
    <rPh sb="14" eb="17">
      <t>ギジュツシャ</t>
    </rPh>
    <rPh sb="18" eb="20">
      <t>タンキ</t>
    </rPh>
    <phoneticPr fontId="2"/>
  </si>
  <si>
    <r>
      <t>2K</t>
    </r>
    <r>
      <rPr>
        <sz val="11"/>
        <rFont val="ＭＳ Ｐゴシック"/>
        <family val="3"/>
        <charset val="128"/>
      </rPr>
      <t>7SSVT</t>
    </r>
    <phoneticPr fontId="2"/>
  </si>
  <si>
    <r>
      <t>2K</t>
    </r>
    <r>
      <rPr>
        <sz val="11"/>
        <rFont val="ＭＳ Ｐゴシック"/>
        <family val="3"/>
        <charset val="128"/>
      </rPr>
      <t>7S</t>
    </r>
    <r>
      <rPr>
        <sz val="11"/>
        <rFont val="ＭＳ Ｐゴシック"/>
        <family val="3"/>
        <charset val="128"/>
      </rPr>
      <t>A</t>
    </r>
    <r>
      <rPr>
        <sz val="11"/>
        <rFont val="ＭＳ Ｐゴシック"/>
        <family val="3"/>
        <charset val="128"/>
      </rPr>
      <t>UT</t>
    </r>
    <phoneticPr fontId="2"/>
  </si>
  <si>
    <r>
      <t>2K</t>
    </r>
    <r>
      <rPr>
        <sz val="11"/>
        <rFont val="ＭＳ Ｐゴシック"/>
        <family val="3"/>
        <charset val="128"/>
      </rPr>
      <t>7S</t>
    </r>
    <r>
      <rPr>
        <sz val="11"/>
        <rFont val="ＭＳ Ｐゴシック"/>
        <family val="3"/>
        <charset val="128"/>
      </rPr>
      <t>SW</t>
    </r>
    <r>
      <rPr>
        <sz val="11"/>
        <rFont val="ＭＳ Ｐゴシック"/>
        <family val="3"/>
        <charset val="128"/>
      </rPr>
      <t>T</t>
    </r>
    <phoneticPr fontId="2"/>
  </si>
  <si>
    <r>
      <t>2K</t>
    </r>
    <r>
      <rPr>
        <sz val="11"/>
        <rFont val="ＭＳ Ｐゴシック"/>
        <family val="3"/>
        <charset val="128"/>
      </rPr>
      <t>7SDBT</t>
    </r>
    <phoneticPr fontId="2"/>
  </si>
  <si>
    <r>
      <t>2K</t>
    </r>
    <r>
      <rPr>
        <sz val="11"/>
        <rFont val="ＭＳ Ｐゴシック"/>
        <family val="3"/>
        <charset val="128"/>
      </rPr>
      <t>7SSWT</t>
    </r>
    <phoneticPr fontId="2"/>
  </si>
  <si>
    <r>
      <t>2K</t>
    </r>
    <r>
      <rPr>
        <sz val="11"/>
        <rFont val="ＭＳ Ｐゴシック"/>
        <family val="3"/>
        <charset val="128"/>
      </rPr>
      <t>7SFET</t>
    </r>
    <phoneticPr fontId="2"/>
  </si>
  <si>
    <r>
      <t>2K</t>
    </r>
    <r>
      <rPr>
        <sz val="11"/>
        <rFont val="ＭＳ Ｐゴシック"/>
        <family val="3"/>
        <charset val="128"/>
      </rPr>
      <t>7S</t>
    </r>
    <r>
      <rPr>
        <sz val="11"/>
        <rFont val="ＭＳ Ｐゴシック"/>
        <family val="3"/>
        <charset val="128"/>
      </rPr>
      <t>AD</t>
    </r>
    <r>
      <rPr>
        <sz val="11"/>
        <rFont val="ＭＳ Ｐゴシック"/>
        <family val="3"/>
        <charset val="128"/>
      </rPr>
      <t>T</t>
    </r>
    <phoneticPr fontId="2"/>
  </si>
  <si>
    <t>611353</t>
    <phoneticPr fontId="2"/>
  </si>
  <si>
    <t>611352</t>
    <phoneticPr fontId="2"/>
  </si>
  <si>
    <t>611351</t>
    <phoneticPr fontId="2"/>
  </si>
  <si>
    <t>611348</t>
    <phoneticPr fontId="2"/>
  </si>
  <si>
    <t>611349</t>
    <phoneticPr fontId="2"/>
  </si>
  <si>
    <t>611350</t>
    <phoneticPr fontId="2"/>
  </si>
  <si>
    <t>611347</t>
    <phoneticPr fontId="2"/>
  </si>
  <si>
    <t>611367</t>
    <phoneticPr fontId="2"/>
  </si>
  <si>
    <t>611366</t>
    <phoneticPr fontId="2"/>
  </si>
  <si>
    <t>611365</t>
    <phoneticPr fontId="2"/>
  </si>
  <si>
    <t>611364</t>
    <phoneticPr fontId="2"/>
  </si>
  <si>
    <t>611363</t>
    <phoneticPr fontId="2"/>
  </si>
  <si>
    <t>611362</t>
    <phoneticPr fontId="2"/>
  </si>
  <si>
    <t>611361</t>
    <phoneticPr fontId="2"/>
  </si>
  <si>
    <t>611373</t>
    <phoneticPr fontId="2"/>
  </si>
  <si>
    <t>条件</t>
    <rPh sb="0" eb="2">
      <t>ジョウケン</t>
    </rPh>
    <phoneticPr fontId="2"/>
  </si>
  <si>
    <t>以上</t>
    <rPh sb="0" eb="2">
      <t>イジョウ</t>
    </rPh>
    <phoneticPr fontId="2"/>
  </si>
  <si>
    <t>対象</t>
    <rPh sb="0" eb="2">
      <t>タイショウ</t>
    </rPh>
    <phoneticPr fontId="2"/>
  </si>
  <si>
    <t>請求</t>
    <rPh sb="0" eb="2">
      <t>セイキュウ</t>
    </rPh>
    <phoneticPr fontId="2"/>
  </si>
  <si>
    <t>品名（コース・教材）</t>
    <rPh sb="0" eb="2">
      <t>ヒンメイ</t>
    </rPh>
    <rPh sb="7" eb="9">
      <t>キョウザイ</t>
    </rPh>
    <phoneticPr fontId="2"/>
  </si>
  <si>
    <t>コード（半角）</t>
    <rPh sb="4" eb="6">
      <t>ハンカク</t>
    </rPh>
    <phoneticPr fontId="2"/>
  </si>
  <si>
    <t>メールアドレス</t>
    <phoneticPr fontId="2"/>
  </si>
  <si>
    <t>お申込商品、数量</t>
    <rPh sb="1" eb="3">
      <t>モウシコミ</t>
    </rPh>
    <rPh sb="3" eb="5">
      <t>ショウヒン</t>
    </rPh>
    <rPh sb="6" eb="8">
      <t>スウリョウ</t>
    </rPh>
    <phoneticPr fontId="2"/>
  </si>
  <si>
    <t>〒</t>
    <phoneticPr fontId="2"/>
  </si>
  <si>
    <t>個別梱包</t>
    <rPh sb="0" eb="2">
      <t>コベツ</t>
    </rPh>
    <rPh sb="2" eb="4">
      <t>コンポウ</t>
    </rPh>
    <phoneticPr fontId="2"/>
  </si>
  <si>
    <t>フリガナ</t>
    <phoneticPr fontId="2"/>
  </si>
  <si>
    <t>選択して下さい↓</t>
  </si>
  <si>
    <t>企業担当者</t>
    <rPh sb="0" eb="2">
      <t>キギョウ</t>
    </rPh>
    <rPh sb="2" eb="5">
      <t>タントウシャ</t>
    </rPh>
    <phoneticPr fontId="2"/>
  </si>
  <si>
    <t>コード(半角）</t>
    <rPh sb="4" eb="6">
      <t>ハンカク</t>
    </rPh>
    <phoneticPr fontId="2"/>
  </si>
  <si>
    <t>修了証送付先</t>
    <rPh sb="0" eb="2">
      <t>シュウリョウ</t>
    </rPh>
    <rPh sb="2" eb="3">
      <t>ショウ</t>
    </rPh>
    <rPh sb="3" eb="5">
      <t>ソウフ</t>
    </rPh>
    <rPh sb="5" eb="6">
      <t>サキ</t>
    </rPh>
    <phoneticPr fontId="2"/>
  </si>
  <si>
    <t>後送教材</t>
    <rPh sb="0" eb="2">
      <t>コウソウ</t>
    </rPh>
    <rPh sb="2" eb="4">
      <t>キョウザイ</t>
    </rPh>
    <phoneticPr fontId="2"/>
  </si>
  <si>
    <t>総合摸試問題</t>
    <rPh sb="0" eb="2">
      <t>ソウゴウ</t>
    </rPh>
    <rPh sb="2" eb="3">
      <t>モ</t>
    </rPh>
    <rPh sb="3" eb="4">
      <t>シ</t>
    </rPh>
    <rPh sb="4" eb="6">
      <t>モンダイ</t>
    </rPh>
    <phoneticPr fontId="2"/>
  </si>
  <si>
    <t>総合摸試評価採点票＋解答解説</t>
    <rPh sb="0" eb="2">
      <t>ソウゴウ</t>
    </rPh>
    <rPh sb="2" eb="3">
      <t>モ</t>
    </rPh>
    <rPh sb="3" eb="4">
      <t>シ</t>
    </rPh>
    <rPh sb="4" eb="6">
      <t>ヒョウカ</t>
    </rPh>
    <rPh sb="6" eb="8">
      <t>サイテン</t>
    </rPh>
    <rPh sb="8" eb="9">
      <t>ヒョウ</t>
    </rPh>
    <rPh sb="10" eb="12">
      <t>カイトウ</t>
    </rPh>
    <rPh sb="12" eb="14">
      <t>カイセツ</t>
    </rPh>
    <phoneticPr fontId="2"/>
  </si>
  <si>
    <t>総合摸試評価採点票（控）</t>
    <rPh sb="0" eb="2">
      <t>ソウゴウ</t>
    </rPh>
    <rPh sb="2" eb="3">
      <t>モ</t>
    </rPh>
    <rPh sb="3" eb="4">
      <t>シ</t>
    </rPh>
    <rPh sb="4" eb="6">
      <t>ヒョウカ</t>
    </rPh>
    <rPh sb="6" eb="8">
      <t>サイテン</t>
    </rPh>
    <rPh sb="8" eb="9">
      <t>ヒョウ</t>
    </rPh>
    <rPh sb="10" eb="11">
      <t>ヒカ</t>
    </rPh>
    <phoneticPr fontId="2"/>
  </si>
  <si>
    <t>公開模試受験票</t>
    <rPh sb="0" eb="2">
      <t>コウカイ</t>
    </rPh>
    <rPh sb="2" eb="4">
      <t>モシ</t>
    </rPh>
    <rPh sb="4" eb="7">
      <t>ジュケンヒョウ</t>
    </rPh>
    <phoneticPr fontId="2"/>
  </si>
  <si>
    <t>公開摸試問題</t>
    <rPh sb="0" eb="2">
      <t>コウカイ</t>
    </rPh>
    <rPh sb="2" eb="3">
      <t>モ</t>
    </rPh>
    <rPh sb="3" eb="4">
      <t>シ</t>
    </rPh>
    <rPh sb="4" eb="6">
      <t>モンダイ</t>
    </rPh>
    <phoneticPr fontId="2"/>
  </si>
  <si>
    <t>公開摸試評価採点票＋解答解説</t>
    <rPh sb="0" eb="2">
      <t>コウカイ</t>
    </rPh>
    <rPh sb="2" eb="3">
      <t>モ</t>
    </rPh>
    <rPh sb="3" eb="4">
      <t>シ</t>
    </rPh>
    <rPh sb="4" eb="6">
      <t>ヒョウカ</t>
    </rPh>
    <rPh sb="6" eb="8">
      <t>サイテン</t>
    </rPh>
    <rPh sb="8" eb="9">
      <t>ヒョウ</t>
    </rPh>
    <rPh sb="10" eb="12">
      <t>カイトウ</t>
    </rPh>
    <rPh sb="12" eb="14">
      <t>カイセツ</t>
    </rPh>
    <phoneticPr fontId="2"/>
  </si>
  <si>
    <t>公開摸試評価採点票（控）</t>
    <rPh sb="0" eb="2">
      <t>コウカイ</t>
    </rPh>
    <rPh sb="2" eb="3">
      <t>モ</t>
    </rPh>
    <rPh sb="3" eb="4">
      <t>シ</t>
    </rPh>
    <rPh sb="4" eb="6">
      <t>ヒョウカ</t>
    </rPh>
    <rPh sb="6" eb="8">
      <t>サイテン</t>
    </rPh>
    <rPh sb="8" eb="9">
      <t>ヒョウ</t>
    </rPh>
    <rPh sb="10" eb="11">
      <t>ヒカ</t>
    </rPh>
    <phoneticPr fontId="2"/>
  </si>
  <si>
    <t>個人評価採点票（控）</t>
    <rPh sb="0" eb="2">
      <t>コジン</t>
    </rPh>
    <rPh sb="2" eb="4">
      <t>ヒョウカ</t>
    </rPh>
    <rPh sb="4" eb="6">
      <t>サイテン</t>
    </rPh>
    <rPh sb="6" eb="7">
      <t>ヒョウ</t>
    </rPh>
    <rPh sb="8" eb="9">
      <t>ヒカエ</t>
    </rPh>
    <phoneticPr fontId="2"/>
  </si>
  <si>
    <t>個人評価採点票＋解答解説</t>
    <rPh sb="0" eb="2">
      <t>コジン</t>
    </rPh>
    <rPh sb="2" eb="4">
      <t>ヒョウカ</t>
    </rPh>
    <rPh sb="4" eb="6">
      <t>サイテン</t>
    </rPh>
    <rPh sb="6" eb="7">
      <t>ヒョウ</t>
    </rPh>
    <rPh sb="8" eb="10">
      <t>カイトウ</t>
    </rPh>
    <rPh sb="10" eb="12">
      <t>カイセツ</t>
    </rPh>
    <phoneticPr fontId="2"/>
  </si>
  <si>
    <t>方法</t>
    <rPh sb="0" eb="2">
      <t>ホウホウ</t>
    </rPh>
    <phoneticPr fontId="2"/>
  </si>
  <si>
    <t>着日指定（初回出荷時）</t>
    <rPh sb="0" eb="1">
      <t>チャク</t>
    </rPh>
    <rPh sb="1" eb="2">
      <t>ビ</t>
    </rPh>
    <rPh sb="2" eb="4">
      <t>シテイ</t>
    </rPh>
    <rPh sb="5" eb="7">
      <t>ショカイ</t>
    </rPh>
    <rPh sb="7" eb="9">
      <t>シュッカ</t>
    </rPh>
    <rPh sb="9" eb="10">
      <t>ジ</t>
    </rPh>
    <phoneticPr fontId="2"/>
  </si>
  <si>
    <t>同梱品</t>
    <rPh sb="0" eb="2">
      <t>ドウコン</t>
    </rPh>
    <rPh sb="2" eb="3">
      <t>ヒン</t>
    </rPh>
    <phoneticPr fontId="2"/>
  </si>
  <si>
    <t>形態</t>
    <rPh sb="0" eb="2">
      <t>ケイタイ</t>
    </rPh>
    <phoneticPr fontId="2"/>
  </si>
  <si>
    <t>姓</t>
    <rPh sb="0" eb="1">
      <t>セイ</t>
    </rPh>
    <phoneticPr fontId="2"/>
  </si>
  <si>
    <t>名</t>
    <rPh sb="0" eb="1">
      <t>メイ</t>
    </rPh>
    <phoneticPr fontId="2"/>
  </si>
  <si>
    <t>氏名</t>
    <rPh sb="0" eb="2">
      <t>シメイ</t>
    </rPh>
    <phoneticPr fontId="2"/>
  </si>
  <si>
    <t>日本</t>
    <rPh sb="0" eb="2">
      <t>ニホン</t>
    </rPh>
    <phoneticPr fontId="2"/>
  </si>
  <si>
    <t>太郎</t>
    <rPh sb="0" eb="2">
      <t>タロウ</t>
    </rPh>
    <phoneticPr fontId="2"/>
  </si>
  <si>
    <t>ニホン　タロウ</t>
    <phoneticPr fontId="2"/>
  </si>
  <si>
    <t>tarou@itec.co.jp</t>
    <phoneticPr fontId="2"/>
  </si>
  <si>
    <t>修了条件</t>
    <rPh sb="0" eb="2">
      <t>シュウリョウ</t>
    </rPh>
    <rPh sb="2" eb="4">
      <t>ジョウケン</t>
    </rPh>
    <phoneticPr fontId="2"/>
  </si>
  <si>
    <t>成績管理者２</t>
    <rPh sb="0" eb="2">
      <t>セイセキ</t>
    </rPh>
    <rPh sb="2" eb="5">
      <t>カンリシャ</t>
    </rPh>
    <phoneticPr fontId="2"/>
  </si>
  <si>
    <t>成績管理者</t>
    <rPh sb="0" eb="2">
      <t>セイセキ</t>
    </rPh>
    <rPh sb="2" eb="5">
      <t>カンリシャ</t>
    </rPh>
    <phoneticPr fontId="2"/>
  </si>
  <si>
    <t>有り</t>
    <rPh sb="0" eb="1">
      <t>ア</t>
    </rPh>
    <phoneticPr fontId="2"/>
  </si>
  <si>
    <t>無し</t>
    <rPh sb="0" eb="1">
      <t>ナ</t>
    </rPh>
    <phoneticPr fontId="2"/>
  </si>
  <si>
    <t>選択してください↓</t>
    <rPh sb="0" eb="2">
      <t>センタク</t>
    </rPh>
    <phoneticPr fontId="2"/>
  </si>
  <si>
    <t>教材と同じ</t>
    <rPh sb="0" eb="2">
      <t>キョウザイ</t>
    </rPh>
    <rPh sb="3" eb="4">
      <t>オナ</t>
    </rPh>
    <phoneticPr fontId="2"/>
  </si>
  <si>
    <t>担当者</t>
    <rPh sb="0" eb="3">
      <t>タントウシャ</t>
    </rPh>
    <phoneticPr fontId="2"/>
  </si>
  <si>
    <t>請求先</t>
    <rPh sb="0" eb="2">
      <t>セイキュウ</t>
    </rPh>
    <rPh sb="2" eb="3">
      <t>サキ</t>
    </rPh>
    <phoneticPr fontId="2"/>
  </si>
  <si>
    <t>個人</t>
    <rPh sb="0" eb="2">
      <t>コジン</t>
    </rPh>
    <phoneticPr fontId="2"/>
  </si>
  <si>
    <t>名簿
数量</t>
    <rPh sb="0" eb="2">
      <t>メイボ</t>
    </rPh>
    <rPh sb="3" eb="4">
      <t>スウ</t>
    </rPh>
    <rPh sb="4" eb="5">
      <t>リョウ</t>
    </rPh>
    <phoneticPr fontId="2"/>
  </si>
  <si>
    <t>教材</t>
    <rPh sb="0" eb="2">
      <t>キョウザイ</t>
    </rPh>
    <phoneticPr fontId="2"/>
  </si>
  <si>
    <t>成績管理者(通教は成績一覧表）</t>
    <rPh sb="0" eb="2">
      <t>セイセキ</t>
    </rPh>
    <rPh sb="2" eb="5">
      <t>カンリシャ</t>
    </rPh>
    <rPh sb="6" eb="7">
      <t>ツウ</t>
    </rPh>
    <rPh sb="7" eb="8">
      <t>キョウ</t>
    </rPh>
    <rPh sb="9" eb="11">
      <t>セイセキ</t>
    </rPh>
    <rPh sb="11" eb="13">
      <t>イチラン</t>
    </rPh>
    <rPh sb="13" eb="14">
      <t>ヒョウ</t>
    </rPh>
    <phoneticPr fontId="2"/>
  </si>
  <si>
    <t>0</t>
    <phoneticPr fontId="2"/>
  </si>
  <si>
    <t>1</t>
    <phoneticPr fontId="2"/>
  </si>
  <si>
    <t>0</t>
    <phoneticPr fontId="2"/>
  </si>
  <si>
    <t>1</t>
    <phoneticPr fontId="2"/>
  </si>
  <si>
    <t>2</t>
    <phoneticPr fontId="2"/>
  </si>
  <si>
    <t>3</t>
    <phoneticPr fontId="2"/>
  </si>
  <si>
    <t>4</t>
    <phoneticPr fontId="2"/>
  </si>
  <si>
    <t>請求書への印字指示・・・必ず文の最初に＠を入れて下さい。</t>
    <rPh sb="0" eb="2">
      <t>セイキュウ</t>
    </rPh>
    <rPh sb="2" eb="3">
      <t>ショ</t>
    </rPh>
    <rPh sb="5" eb="7">
      <t>インジ</t>
    </rPh>
    <rPh sb="7" eb="9">
      <t>シジ</t>
    </rPh>
    <rPh sb="12" eb="13">
      <t>カナラ</t>
    </rPh>
    <rPh sb="14" eb="15">
      <t>ブン</t>
    </rPh>
    <rPh sb="16" eb="18">
      <t>サイショ</t>
    </rPh>
    <rPh sb="21" eb="22">
      <t>イ</t>
    </rPh>
    <rPh sb="24" eb="25">
      <t>クダ</t>
    </rPh>
    <phoneticPr fontId="2"/>
  </si>
  <si>
    <t>内容</t>
    <rPh sb="0" eb="2">
      <t>ナイヨウ</t>
    </rPh>
    <phoneticPr fontId="2"/>
  </si>
  <si>
    <t>日付</t>
    <rPh sb="0" eb="2">
      <t>ヒヅケ</t>
    </rPh>
    <phoneticPr fontId="2"/>
  </si>
  <si>
    <t>アイテック記入欄</t>
    <rPh sb="5" eb="7">
      <t>キニュウ</t>
    </rPh>
    <rPh sb="7" eb="8">
      <t>ラン</t>
    </rPh>
    <phoneticPr fontId="2"/>
  </si>
  <si>
    <t>9</t>
    <phoneticPr fontId="2"/>
  </si>
  <si>
    <t>8</t>
    <phoneticPr fontId="2"/>
  </si>
  <si>
    <t>FAX</t>
    <phoneticPr fontId="2"/>
  </si>
  <si>
    <t>e-Mail</t>
    <phoneticPr fontId="2"/>
  </si>
  <si>
    <t>スーパーグレース</t>
    <phoneticPr fontId="2"/>
  </si>
  <si>
    <t>得意先担当者コード</t>
    <rPh sb="0" eb="3">
      <t>トクイサキ</t>
    </rPh>
    <rPh sb="3" eb="6">
      <t>タントウシャ</t>
    </rPh>
    <phoneticPr fontId="2"/>
  </si>
  <si>
    <t>請求先コード</t>
    <rPh sb="0" eb="2">
      <t>セイキュウ</t>
    </rPh>
    <rPh sb="2" eb="3">
      <t>サキ</t>
    </rPh>
    <phoneticPr fontId="2"/>
  </si>
  <si>
    <t>請求先担当者コード</t>
    <rPh sb="3" eb="6">
      <t>タントウシャ</t>
    </rPh>
    <phoneticPr fontId="2"/>
  </si>
  <si>
    <t>得意先コード</t>
    <phoneticPr fontId="2"/>
  </si>
  <si>
    <t>選択して下さい↓</t>
    <phoneticPr fontId="2"/>
  </si>
  <si>
    <t>フリガナ</t>
    <phoneticPr fontId="2"/>
  </si>
  <si>
    <t>TEL</t>
    <phoneticPr fontId="2"/>
  </si>
  <si>
    <t>フリガナ</t>
    <phoneticPr fontId="2"/>
  </si>
  <si>
    <t>TEL</t>
    <phoneticPr fontId="2"/>
  </si>
  <si>
    <t>TEL</t>
    <phoneticPr fontId="2"/>
  </si>
  <si>
    <t>標準</t>
  </si>
  <si>
    <t>企業担当者2</t>
    <rPh sb="0" eb="2">
      <t>キギョウ</t>
    </rPh>
    <rPh sb="2" eb="5">
      <t>タントウシャ</t>
    </rPh>
    <phoneticPr fontId="2"/>
  </si>
  <si>
    <t>フリガナ</t>
    <phoneticPr fontId="2"/>
  </si>
  <si>
    <t>企業①コード</t>
    <rPh sb="0" eb="2">
      <t>キギョウ</t>
    </rPh>
    <phoneticPr fontId="2"/>
  </si>
  <si>
    <t>企業担当者①コード</t>
    <rPh sb="0" eb="2">
      <t>キギョウ</t>
    </rPh>
    <rPh sb="2" eb="5">
      <t>タントウシャ</t>
    </rPh>
    <phoneticPr fontId="2"/>
  </si>
  <si>
    <t>企業②コード</t>
    <rPh sb="0" eb="2">
      <t>キギョウ</t>
    </rPh>
    <phoneticPr fontId="2"/>
  </si>
  <si>
    <t>企業担当者②コード</t>
    <rPh sb="0" eb="2">
      <t>キギョウ</t>
    </rPh>
    <rPh sb="2" eb="5">
      <t>タントウシャ</t>
    </rPh>
    <phoneticPr fontId="2"/>
  </si>
  <si>
    <t>６０文字以内</t>
    <rPh sb="2" eb="4">
      <t>モジ</t>
    </rPh>
    <rPh sb="4" eb="6">
      <t>イナイ</t>
    </rPh>
    <phoneticPr fontId="2"/>
  </si>
  <si>
    <t>の項目は必須項目です</t>
    <rPh sb="1" eb="3">
      <t>コウモク</t>
    </rPh>
    <phoneticPr fontId="2"/>
  </si>
  <si>
    <t>２０１２　システムアーキテクト　標準学習コース</t>
  </si>
  <si>
    <t>２０１２　ネットワークスペシャリスト　標準学習コース</t>
  </si>
  <si>
    <t>２０１２　ＩＴサービスマネージャ　標準学習コース</t>
  </si>
  <si>
    <t>２０１２秋　情報セキュリティスペシャリスト　免除コース</t>
  </si>
  <si>
    <t>２０１２　ＩＴストラテジスト　免除コース</t>
  </si>
  <si>
    <t>２０１２　システムアーキテクト　免除コース</t>
  </si>
  <si>
    <t>２０１２　ネットワークスペシャリスト　免除コース</t>
  </si>
  <si>
    <t>２０１２　ＩＴサービスマネージャ　免除コース</t>
  </si>
  <si>
    <t>コンピュータシステム基礎コース</t>
  </si>
  <si>
    <t>２０１２秋　基本情報技術者　徹底学習コース</t>
  </si>
  <si>
    <t>２０１２秋　応用情報技術者　徹底学習コース</t>
  </si>
  <si>
    <t>２０１２秋　情報セキュリティスペシャリスト　徹底学習コース</t>
  </si>
  <si>
    <t>２０１２　ＩＴストラテジスト　徹底学習コース</t>
  </si>
  <si>
    <t>２０１２　システムアーキテクト　徹底学習コース</t>
  </si>
  <si>
    <t>２０１２　ネットワークスペシャリスト　徹底学習コース</t>
  </si>
  <si>
    <t>２０１２　ＩＴサービスマネージャ　徹底学習コース</t>
  </si>
  <si>
    <t>２０１２秋　基本情報技術者　標準学習コース</t>
  </si>
  <si>
    <t>２０１２秋　応用情報技術者　標準学習コース</t>
  </si>
  <si>
    <t>２０１２秋　情報セキュリティスペシャリスト　標準学習コース</t>
  </si>
  <si>
    <t>２０１２　ＩＴストラテジスト　標準学習コース</t>
  </si>
  <si>
    <t>　</t>
    <phoneticPr fontId="2"/>
  </si>
  <si>
    <t>プルダウンから商品を選択してください</t>
    <rPh sb="7" eb="9">
      <t>ショウヒン</t>
    </rPh>
    <rPh sb="10" eb="12">
      <t>センタク</t>
    </rPh>
    <phoneticPr fontId="2"/>
  </si>
  <si>
    <t>1</t>
    <phoneticPr fontId="2"/>
  </si>
  <si>
    <t>2</t>
    <phoneticPr fontId="2"/>
  </si>
  <si>
    <t>3</t>
    <phoneticPr fontId="2"/>
  </si>
  <si>
    <t>一括請求</t>
  </si>
  <si>
    <t>□単体</t>
    <rPh sb="1" eb="3">
      <t>タンタイ</t>
    </rPh>
    <phoneticPr fontId="2"/>
  </si>
  <si>
    <t>小計</t>
    <rPh sb="0" eb="2">
      <t>ショウケイ</t>
    </rPh>
    <phoneticPr fontId="2"/>
  </si>
  <si>
    <t>【備考欄】</t>
    <rPh sb="1" eb="3">
      <t>ビコウ</t>
    </rPh>
    <rPh sb="3" eb="4">
      <t>ラン</t>
    </rPh>
    <phoneticPr fontId="2"/>
  </si>
  <si>
    <t>会員区分</t>
    <rPh sb="0" eb="2">
      <t>カイイン</t>
    </rPh>
    <rPh sb="2" eb="4">
      <t>クブン</t>
    </rPh>
    <phoneticPr fontId="2"/>
  </si>
  <si>
    <t>一般 ・ IIBA日本支部会員 ・ スポンサー企業 ・ EEP</t>
    <phoneticPr fontId="2"/>
  </si>
  <si>
    <t>　　　　※該当する箇所に○をつけてください。</t>
    <phoneticPr fontId="2"/>
  </si>
  <si>
    <t>会員番号</t>
    <rPh sb="0" eb="2">
      <t>カイイン</t>
    </rPh>
    <rPh sb="2" eb="4">
      <t>バンゴウ</t>
    </rPh>
    <phoneticPr fontId="2"/>
  </si>
  <si>
    <t>注文日</t>
    <phoneticPr fontId="2"/>
  </si>
  <si>
    <t>　　　年　　月　　日</t>
    <phoneticPr fontId="2"/>
  </si>
  <si>
    <r>
      <t>ご注文者と請求先が</t>
    </r>
    <r>
      <rPr>
        <b/>
        <sz val="9"/>
        <rFont val="ＭＳ Ｐゴシック"/>
        <family val="3"/>
        <charset val="128"/>
      </rPr>
      <t>異なる場合</t>
    </r>
    <r>
      <rPr>
        <sz val="9"/>
        <rFont val="ＭＳ Ｐゴシック"/>
        <family val="3"/>
        <charset val="128"/>
      </rPr>
      <t>はご記入をお願いいたします。</t>
    </r>
    <rPh sb="1" eb="3">
      <t>チュウモン</t>
    </rPh>
    <rPh sb="3" eb="4">
      <t>シャ</t>
    </rPh>
    <rPh sb="5" eb="7">
      <t>セイキュウ</t>
    </rPh>
    <rPh sb="7" eb="8">
      <t>サキ</t>
    </rPh>
    <rPh sb="9" eb="10">
      <t>コト</t>
    </rPh>
    <rPh sb="12" eb="14">
      <t>バアイ</t>
    </rPh>
    <rPh sb="16" eb="18">
      <t>キニュウ</t>
    </rPh>
    <rPh sb="20" eb="21">
      <t>ネガ</t>
    </rPh>
    <phoneticPr fontId="2"/>
  </si>
  <si>
    <t>品名</t>
    <rPh sb="0" eb="2">
      <t>ヒンメイ</t>
    </rPh>
    <phoneticPr fontId="2"/>
  </si>
  <si>
    <t>単価</t>
    <rPh sb="0" eb="2">
      <t>タンカ</t>
    </rPh>
    <phoneticPr fontId="2"/>
  </si>
  <si>
    <t>合計（税込）</t>
    <rPh sb="0" eb="2">
      <t>ゴウケイ</t>
    </rPh>
    <rPh sb="3" eb="4">
      <t>ゼイ</t>
    </rPh>
    <rPh sb="4" eb="5">
      <t>コミ</t>
    </rPh>
    <phoneticPr fontId="2"/>
  </si>
  <si>
    <t>【一般向け】（書籍）ビジネスアナリシス知識体系ガイドVersion3.0</t>
    <rPh sb="7" eb="9">
      <t>ショセキ</t>
    </rPh>
    <phoneticPr fontId="2"/>
  </si>
  <si>
    <t>【一般向け】（ＰＤＦダウンロード版）ビジネスアナリシス知識体系ガイドVersion3.0</t>
    <rPh sb="16" eb="17">
      <t>バン</t>
    </rPh>
    <rPh sb="27" eb="29">
      <t>チシキ</t>
    </rPh>
    <rPh sb="29" eb="31">
      <t>タイケイ</t>
    </rPh>
    <phoneticPr fontId="2"/>
  </si>
  <si>
    <t>発送先</t>
    <rPh sb="0" eb="3">
      <t>ハッソウサキ</t>
    </rPh>
    <phoneticPr fontId="2"/>
  </si>
  <si>
    <t>①「注文日」「ご注文者」情報（請求先と送付先がご注文者と異なる場合には「請求先」「発送先」情報も）、「数量」をご記入ください。</t>
    <rPh sb="2" eb="5">
      <t>チュウモンビ</t>
    </rPh>
    <rPh sb="8" eb="10">
      <t>チュウモン</t>
    </rPh>
    <rPh sb="10" eb="11">
      <t>シャ</t>
    </rPh>
    <rPh sb="12" eb="14">
      <t>ジョウホウ</t>
    </rPh>
    <rPh sb="15" eb="17">
      <t>セイキュウ</t>
    </rPh>
    <rPh sb="17" eb="18">
      <t>サキ</t>
    </rPh>
    <rPh sb="19" eb="22">
      <t>ソウフサキ</t>
    </rPh>
    <rPh sb="24" eb="26">
      <t>チュウモン</t>
    </rPh>
    <rPh sb="26" eb="27">
      <t>シャ</t>
    </rPh>
    <rPh sb="28" eb="29">
      <t>コト</t>
    </rPh>
    <rPh sb="31" eb="33">
      <t>バアイ</t>
    </rPh>
    <rPh sb="36" eb="38">
      <t>セイキュウ</t>
    </rPh>
    <rPh sb="38" eb="39">
      <t>サキ</t>
    </rPh>
    <rPh sb="41" eb="44">
      <t>ハッソウサキ</t>
    </rPh>
    <rPh sb="45" eb="47">
      <t>ジョウホウ</t>
    </rPh>
    <rPh sb="51" eb="53">
      <t>スウリョウ</t>
    </rPh>
    <rPh sb="56" eb="58">
      <t>キニュウ</t>
    </rPh>
    <phoneticPr fontId="2"/>
  </si>
  <si>
    <r>
      <t>②</t>
    </r>
    <r>
      <rPr>
        <b/>
        <sz val="11"/>
        <color rgb="FFFF0000"/>
        <rFont val="ＭＳ Ｐゴシック"/>
        <family val="3"/>
        <charset val="128"/>
      </rPr>
      <t>PDFをご購入のお客様</t>
    </r>
    <r>
      <rPr>
        <sz val="11"/>
        <color rgb="FFFF0000"/>
        <rFont val="ＭＳ Ｐゴシック"/>
        <family val="3"/>
        <charset val="128"/>
      </rPr>
      <t>は「名簿」シートで、商品をプルダウンして選択し、ダウンロードされる方の「姓」「名」「メールアドレス」を注文数量分ご記入ください。</t>
    </r>
    <rPh sb="6" eb="8">
      <t>コウニュウ</t>
    </rPh>
    <rPh sb="10" eb="12">
      <t>キャクサマ</t>
    </rPh>
    <rPh sb="14" eb="16">
      <t>メイボ</t>
    </rPh>
    <rPh sb="22" eb="24">
      <t>ショウヒン</t>
    </rPh>
    <rPh sb="32" eb="34">
      <t>センタク</t>
    </rPh>
    <rPh sb="45" eb="46">
      <t>カタ</t>
    </rPh>
    <rPh sb="48" eb="49">
      <t>セイ</t>
    </rPh>
    <rPh sb="51" eb="52">
      <t>メイ</t>
    </rPh>
    <rPh sb="63" eb="65">
      <t>チュウモン</t>
    </rPh>
    <rPh sb="65" eb="67">
      <t>スウリョウ</t>
    </rPh>
    <rPh sb="67" eb="68">
      <t>ブン</t>
    </rPh>
    <rPh sb="69" eb="71">
      <t>キニュウ</t>
    </rPh>
    <phoneticPr fontId="2"/>
  </si>
  <si>
    <t>ご注文者</t>
    <rPh sb="1" eb="3">
      <t>チュウモン</t>
    </rPh>
    <rPh sb="3" eb="4">
      <t>シャ</t>
    </rPh>
    <phoneticPr fontId="2"/>
  </si>
  <si>
    <t>書籍発送先</t>
    <rPh sb="0" eb="2">
      <t>ショセキ</t>
    </rPh>
    <rPh sb="2" eb="4">
      <t>ハッソウ</t>
    </rPh>
    <rPh sb="4" eb="5">
      <t>サキ</t>
    </rPh>
    <phoneticPr fontId="2"/>
  </si>
  <si>
    <t>ご注文者</t>
    <rPh sb="3" eb="4">
      <t>シャ</t>
    </rPh>
    <phoneticPr fontId="2"/>
  </si>
  <si>
    <t>※書籍を購入される場合は発送先をプルダウンで選択してください</t>
    <rPh sb="1" eb="3">
      <t>ショセキ</t>
    </rPh>
    <rPh sb="4" eb="6">
      <t>コウニュウ</t>
    </rPh>
    <rPh sb="9" eb="11">
      <t>バアイ</t>
    </rPh>
    <rPh sb="12" eb="15">
      <t>ハッソウサキ</t>
    </rPh>
    <rPh sb="22" eb="24">
      <t>センタク</t>
    </rPh>
    <phoneticPr fontId="2"/>
  </si>
  <si>
    <r>
      <t>ご注文者と違う発送先を指定する場合</t>
    </r>
    <r>
      <rPr>
        <sz val="9"/>
        <color rgb="FFFF0000"/>
        <rFont val="ＭＳ Ｐゴシック"/>
        <family val="3"/>
        <charset val="128"/>
      </rPr>
      <t>はご記入をお願いいたします。</t>
    </r>
    <rPh sb="1" eb="3">
      <t>チュウモン</t>
    </rPh>
    <rPh sb="3" eb="4">
      <t>シャ</t>
    </rPh>
    <phoneticPr fontId="2"/>
  </si>
  <si>
    <t>【一般向け】（ＰＤＦダウンロード版）BABOK®ガイド・アジャイル拡張版v2</t>
    <phoneticPr fontId="2"/>
  </si>
  <si>
    <t>【一般法人様向け】申込書</t>
    <rPh sb="1" eb="3">
      <t>イッパン</t>
    </rPh>
    <rPh sb="3" eb="5">
      <t>ホウジン</t>
    </rPh>
    <rPh sb="5" eb="6">
      <t>サマ</t>
    </rPh>
    <rPh sb="6" eb="7">
      <t>ム</t>
    </rPh>
    <phoneticPr fontId="2"/>
  </si>
  <si>
    <t>【一般向け】ビジネスデータアナリティクス・ガイド　　ＰＤＦ版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</si>
</sst>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quot;#,##0_);[Red]\(&quot;¥&quot;#,##0\)"/>
    <numFmt numFmtId="177" formatCode="0_);[Red]\(0\)"/>
    <numFmt numFmtId="178" formatCode="#,##0_ ;[Red]\-#,##0\ "/>
    <numFmt numFmtId="179" formatCode="0_ "/>
    <numFmt numFmtId="180" formatCode="0%&quot;割引&quot;"/>
    <numFmt numFmtId="181" formatCode="000000"/>
  </numFmts>
  <fonts count="62"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b/>
      <sz val="10"/>
      <name val="ＭＳ Ｐゴシック"/>
      <family val="3"/>
      <charset val="128"/>
    </font>
    <font>
      <sz val="9"/>
      <name val="ＭＳ Ｐゴシック"/>
      <family val="3"/>
      <charset val="128"/>
    </font>
    <font>
      <sz val="10"/>
      <color indexed="12"/>
      <name val="ＭＳ Ｐ明朝"/>
      <family val="1"/>
      <charset val="128"/>
    </font>
    <font>
      <sz val="10"/>
      <color indexed="10"/>
      <name val="ＭＳ Ｐゴシック"/>
      <family val="3"/>
      <charset val="128"/>
    </font>
    <font>
      <sz val="8"/>
      <name val="ＭＳ Ｐゴシック"/>
      <family val="3"/>
      <charset val="128"/>
    </font>
    <font>
      <sz val="10"/>
      <name val="ＭＳ Ｐゴシック"/>
      <family val="3"/>
      <charset val="128"/>
    </font>
    <font>
      <sz val="10"/>
      <color indexed="12"/>
      <name val="ＭＳ Ｐゴシック"/>
      <family val="3"/>
      <charset val="128"/>
    </font>
    <font>
      <sz val="8"/>
      <color indexed="10"/>
      <name val="ＭＳ Ｐゴシック"/>
      <family val="3"/>
      <charset val="128"/>
    </font>
    <font>
      <sz val="10"/>
      <color indexed="63"/>
      <name val="ＭＳ Ｐ明朝"/>
      <family val="1"/>
      <charset val="128"/>
    </font>
    <font>
      <sz val="10"/>
      <color indexed="63"/>
      <name val="ＭＳ Ｐゴシック"/>
      <family val="3"/>
      <charset val="128"/>
    </font>
    <font>
      <sz val="8"/>
      <color indexed="12"/>
      <name val="ＭＳ Ｐゴシック"/>
      <family val="3"/>
      <charset val="128"/>
    </font>
    <font>
      <sz val="11"/>
      <name val="ＭＳ Ｐゴシック"/>
      <family val="3"/>
      <charset val="128"/>
    </font>
    <font>
      <sz val="11"/>
      <color indexed="22"/>
      <name val="ＭＳ Ｐゴシック"/>
      <family val="3"/>
      <charset val="128"/>
    </font>
    <font>
      <sz val="9"/>
      <color indexed="81"/>
      <name val="ＭＳ Ｐゴシック"/>
      <family val="3"/>
      <charset val="128"/>
    </font>
    <font>
      <sz val="9"/>
      <color indexed="10"/>
      <name val="ＭＳ Ｐゴシック"/>
      <family val="3"/>
      <charset val="128"/>
    </font>
    <font>
      <sz val="11"/>
      <color indexed="81"/>
      <name val="ＭＳ Ｐゴシック"/>
      <family val="3"/>
      <charset val="128"/>
    </font>
    <font>
      <sz val="9"/>
      <color indexed="12"/>
      <name val="ＭＳ Ｐゴシック"/>
      <family val="3"/>
      <charset val="128"/>
    </font>
    <font>
      <sz val="10"/>
      <color indexed="22"/>
      <name val="ＭＳ Ｐゴシック"/>
      <family val="3"/>
      <charset val="128"/>
    </font>
    <font>
      <sz val="11"/>
      <name val="ＭＳ Ｐゴシック"/>
      <family val="3"/>
      <charset val="128"/>
    </font>
    <font>
      <b/>
      <sz val="18"/>
      <name val="ＭＳ Ｐゴシック"/>
      <family val="3"/>
      <charset val="128"/>
    </font>
    <font>
      <sz val="9"/>
      <color indexed="9"/>
      <name val="ＭＳ Ｐゴシック"/>
      <family val="3"/>
      <charset val="128"/>
    </font>
    <font>
      <b/>
      <sz val="11"/>
      <color indexed="10"/>
      <name val="ＭＳ Ｐゴシック"/>
      <family val="3"/>
      <charset val="128"/>
    </font>
    <font>
      <b/>
      <sz val="14"/>
      <name val="ＭＳ Ｐゴシック"/>
      <family val="3"/>
      <charset val="128"/>
    </font>
    <font>
      <b/>
      <sz val="10"/>
      <color indexed="55"/>
      <name val="ＭＳ Ｐゴシック"/>
      <family val="3"/>
      <charset val="128"/>
    </font>
    <font>
      <b/>
      <sz val="9"/>
      <color indexed="10"/>
      <name val="ＭＳ Ｐゴシック"/>
      <family val="3"/>
      <charset val="128"/>
    </font>
    <font>
      <sz val="11"/>
      <color indexed="55"/>
      <name val="ＭＳ Ｐゴシック"/>
      <family val="3"/>
      <charset val="128"/>
    </font>
    <font>
      <sz val="11"/>
      <name val="ＭＳ Ｐゴシック"/>
      <family val="3"/>
      <charset val="128"/>
    </font>
    <font>
      <sz val="9"/>
      <color indexed="22"/>
      <name val="ＭＳ Ｐゴシック"/>
      <family val="3"/>
      <charset val="128"/>
    </font>
    <font>
      <sz val="11"/>
      <name val="ＭＳ Ｐゴシック"/>
      <family val="3"/>
      <charset val="128"/>
    </font>
    <font>
      <sz val="9"/>
      <color indexed="55"/>
      <name val="ＭＳ Ｐゴシック"/>
      <family val="3"/>
      <charset val="128"/>
    </font>
    <font>
      <sz val="11"/>
      <name val="ＭＳ Ｐゴシック"/>
      <family val="3"/>
      <charset val="128"/>
    </font>
    <font>
      <sz val="11"/>
      <color indexed="10"/>
      <name val="ＭＳ Ｐゴシック"/>
      <family val="3"/>
      <charset val="128"/>
    </font>
    <font>
      <sz val="8"/>
      <color indexed="55"/>
      <name val="ＭＳ Ｐゴシック"/>
      <family val="3"/>
      <charset val="128"/>
    </font>
    <font>
      <sz val="9"/>
      <color indexed="8"/>
      <name val="ＭＳ Ｐゴシック"/>
      <family val="3"/>
      <charset val="128"/>
    </font>
    <font>
      <sz val="11"/>
      <name val="ＭＳ Ｐ明朝"/>
      <family val="1"/>
      <charset val="128"/>
    </font>
    <font>
      <sz val="11"/>
      <color indexed="55"/>
      <name val="ＭＳ Ｐ明朝"/>
      <family val="1"/>
      <charset val="128"/>
    </font>
    <font>
      <sz val="12"/>
      <name val="ＭＳ Ｐゴシック"/>
      <family val="3"/>
      <charset val="128"/>
    </font>
    <font>
      <sz val="12"/>
      <color indexed="12"/>
      <name val="ＭＳ Ｐゴシック"/>
      <family val="3"/>
      <charset val="128"/>
    </font>
    <font>
      <b/>
      <sz val="12"/>
      <color indexed="12"/>
      <name val="ＭＳ Ｐゴシック"/>
      <family val="3"/>
      <charset val="128"/>
    </font>
    <font>
      <sz val="12"/>
      <color indexed="23"/>
      <name val="ＭＳ Ｐゴシック"/>
      <family val="3"/>
      <charset val="128"/>
    </font>
    <font>
      <sz val="12"/>
      <color indexed="22"/>
      <name val="ＭＳ Ｐゴシック"/>
      <family val="3"/>
      <charset val="128"/>
    </font>
    <font>
      <sz val="10"/>
      <color indexed="9"/>
      <name val="ＭＳ Ｐゴシック"/>
      <family val="3"/>
      <charset val="128"/>
    </font>
    <font>
      <b/>
      <sz val="9"/>
      <name val="ＭＳ Ｐゴシック"/>
      <family val="3"/>
      <charset val="128"/>
    </font>
    <font>
      <sz val="20"/>
      <color indexed="10"/>
      <name val="ＭＳ Ｐゴシック"/>
      <family val="3"/>
      <charset val="128"/>
    </font>
    <font>
      <sz val="11"/>
      <color indexed="45"/>
      <name val="ＭＳ Ｐゴシック"/>
      <family val="3"/>
      <charset val="128"/>
    </font>
    <font>
      <b/>
      <sz val="10"/>
      <color indexed="45"/>
      <name val="ＭＳ Ｐゴシック"/>
      <family val="3"/>
      <charset val="128"/>
    </font>
    <font>
      <sz val="9"/>
      <color indexed="45"/>
      <name val="ＭＳ Ｐゴシック"/>
      <family val="3"/>
      <charset val="128"/>
    </font>
    <font>
      <sz val="11"/>
      <color indexed="45"/>
      <name val="ＭＳ Ｐ明朝"/>
      <family val="1"/>
      <charset val="128"/>
    </font>
    <font>
      <b/>
      <sz val="10"/>
      <color indexed="22"/>
      <name val="ＭＳ Ｐゴシック"/>
      <family val="3"/>
      <charset val="128"/>
    </font>
    <font>
      <sz val="11"/>
      <color indexed="22"/>
      <name val="ＭＳ Ｐ明朝"/>
      <family val="1"/>
      <charset val="128"/>
    </font>
    <font>
      <sz val="11"/>
      <color theme="0"/>
      <name val="ＭＳ Ｐゴシック"/>
      <family val="3"/>
      <charset val="128"/>
    </font>
    <font>
      <sz val="11"/>
      <color rgb="FFFF0000"/>
      <name val="ＭＳ Ｐゴシック"/>
      <family val="3"/>
      <charset val="128"/>
    </font>
    <font>
      <sz val="9"/>
      <color rgb="FFFF0000"/>
      <name val="ＭＳ Ｐゴシック"/>
      <family val="3"/>
      <charset val="128"/>
    </font>
    <font>
      <b/>
      <sz val="11"/>
      <color rgb="FFFF0000"/>
      <name val="ＭＳ Ｐゴシック"/>
      <family val="3"/>
      <charset val="128"/>
    </font>
    <font>
      <b/>
      <sz val="12"/>
      <name val="ＭＳ Ｐゴシック"/>
      <family val="3"/>
      <charset val="128"/>
    </font>
    <font>
      <b/>
      <sz val="11"/>
      <name val="ＭＳ Ｐゴシック"/>
      <family val="3"/>
      <charset val="128"/>
    </font>
    <font>
      <b/>
      <sz val="9"/>
      <color rgb="FFFF0000"/>
      <name val="ＭＳ Ｐゴシック"/>
      <family val="3"/>
      <charset val="128"/>
    </font>
    <font>
      <b/>
      <sz val="11"/>
      <color indexed="55"/>
      <name val="ＭＳ Ｐゴシック"/>
      <family val="3"/>
      <charset val="128"/>
    </font>
  </fonts>
  <fills count="10">
    <fill>
      <patternFill patternType="none"/>
    </fill>
    <fill>
      <patternFill patternType="gray125"/>
    </fill>
    <fill>
      <patternFill patternType="solid">
        <fgColor indexed="15"/>
        <bgColor indexed="64"/>
      </patternFill>
    </fill>
    <fill>
      <patternFill patternType="solid">
        <fgColor indexed="43"/>
        <bgColor indexed="64"/>
      </patternFill>
    </fill>
    <fill>
      <patternFill patternType="solid">
        <fgColor indexed="22"/>
        <bgColor indexed="64"/>
      </patternFill>
    </fill>
    <fill>
      <patternFill patternType="solid">
        <fgColor indexed="27"/>
        <bgColor indexed="64"/>
      </patternFill>
    </fill>
    <fill>
      <patternFill patternType="solid">
        <fgColor indexed="41"/>
        <bgColor indexed="64"/>
      </patternFill>
    </fill>
    <fill>
      <patternFill patternType="solid">
        <fgColor indexed="9"/>
        <bgColor indexed="64"/>
      </patternFill>
    </fill>
    <fill>
      <patternFill patternType="solid">
        <fgColor indexed="42"/>
        <bgColor indexed="64"/>
      </patternFill>
    </fill>
    <fill>
      <patternFill patternType="solid">
        <fgColor rgb="FFCCFFFF"/>
        <bgColor indexed="64"/>
      </patternFill>
    </fill>
  </fills>
  <borders count="74">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right/>
      <top style="thin">
        <color indexed="64"/>
      </top>
      <bottom/>
      <diagonal/>
    </border>
    <border>
      <left style="hair">
        <color indexed="64"/>
      </left>
      <right style="hair">
        <color indexed="64"/>
      </right>
      <top style="hair">
        <color indexed="64"/>
      </top>
      <bottom style="hair">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hair">
        <color indexed="64"/>
      </bottom>
      <diagonal/>
    </border>
    <border>
      <left/>
      <right style="thin">
        <color indexed="64"/>
      </right>
      <top/>
      <bottom style="thin">
        <color indexed="64"/>
      </bottom>
      <diagonal/>
    </border>
    <border>
      <left style="hair">
        <color indexed="64"/>
      </left>
      <right style="hair">
        <color indexed="64"/>
      </right>
      <top/>
      <bottom/>
      <diagonal/>
    </border>
    <border>
      <left/>
      <right/>
      <top style="thin">
        <color indexed="64"/>
      </top>
      <bottom style="thin">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top style="hair">
        <color indexed="64"/>
      </top>
      <bottom style="hair">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double">
        <color indexed="64"/>
      </top>
      <bottom style="thin">
        <color indexed="22"/>
      </bottom>
      <diagonal/>
    </border>
    <border>
      <left/>
      <right/>
      <top style="double">
        <color indexed="64"/>
      </top>
      <bottom style="thin">
        <color indexed="22"/>
      </bottom>
      <diagonal/>
    </border>
    <border>
      <left/>
      <right style="thin">
        <color indexed="64"/>
      </right>
      <top style="double">
        <color indexed="64"/>
      </top>
      <bottom style="thin">
        <color indexed="22"/>
      </bottom>
      <diagonal/>
    </border>
    <border>
      <left style="thin">
        <color indexed="64"/>
      </left>
      <right/>
      <top style="thin">
        <color indexed="64"/>
      </top>
      <bottom/>
      <diagonal/>
    </border>
    <border>
      <left style="hair">
        <color indexed="22"/>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22"/>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double">
        <color indexed="64"/>
      </top>
      <bottom style="thin">
        <color indexed="22"/>
      </bottom>
      <diagonal/>
    </border>
    <border>
      <left style="thin">
        <color indexed="64"/>
      </left>
      <right style="thin">
        <color indexed="64"/>
      </right>
      <top style="thin">
        <color indexed="22"/>
      </top>
      <bottom style="thin">
        <color indexed="22"/>
      </bottom>
      <diagonal/>
    </border>
    <border>
      <left/>
      <right style="hair">
        <color indexed="64"/>
      </right>
      <top style="thin">
        <color indexed="64"/>
      </top>
      <bottom style="thin">
        <color indexed="64"/>
      </bottom>
      <diagonal/>
    </border>
    <border>
      <left style="hair">
        <color indexed="64"/>
      </left>
      <right/>
      <top style="thin">
        <color indexed="64"/>
      </top>
      <bottom/>
      <diagonal/>
    </border>
    <border>
      <left style="hair">
        <color indexed="64"/>
      </left>
      <right/>
      <top/>
      <bottom/>
      <diagonal/>
    </border>
    <border>
      <left/>
      <right style="hair">
        <color indexed="64"/>
      </right>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9">
    <xf numFmtId="0" fontId="0" fillId="0" borderId="0"/>
    <xf numFmtId="0" fontId="6" fillId="0" borderId="0" applyNumberFormat="0" applyFill="0" applyBorder="0" applyAlignment="0" applyProtection="0">
      <alignment vertical="top"/>
      <protection locked="0"/>
    </xf>
    <xf numFmtId="38" fontId="1" fillId="0" borderId="0" applyFont="0" applyFill="0" applyBorder="0" applyAlignment="0" applyProtection="0"/>
    <xf numFmtId="38" fontId="15" fillId="0" borderId="0" applyFont="0" applyFill="0" applyBorder="0" applyAlignment="0" applyProtection="0"/>
    <xf numFmtId="176" fontId="1" fillId="0" borderId="0" applyFont="0" applyFill="0" applyBorder="0" applyAlignment="0" applyProtection="0"/>
    <xf numFmtId="0" fontId="15" fillId="0" borderId="0"/>
    <xf numFmtId="0" fontId="15" fillId="0" borderId="0"/>
    <xf numFmtId="0" fontId="15" fillId="0" borderId="0">
      <alignment vertical="center"/>
    </xf>
    <xf numFmtId="0" fontId="15" fillId="0" borderId="0">
      <alignment vertical="center"/>
    </xf>
  </cellStyleXfs>
  <cellXfs count="622">
    <xf numFmtId="0" fontId="0" fillId="0" borderId="0" xfId="0"/>
    <xf numFmtId="49" fontId="15" fillId="2" borderId="0" xfId="0" applyNumberFormat="1" applyFont="1" applyFill="1"/>
    <xf numFmtId="49" fontId="15" fillId="3" borderId="0" xfId="0" applyNumberFormat="1" applyFont="1" applyFill="1"/>
    <xf numFmtId="49" fontId="15" fillId="0" borderId="0" xfId="0" applyNumberFormat="1" applyFont="1"/>
    <xf numFmtId="0" fontId="15" fillId="4" borderId="0" xfId="0" applyNumberFormat="1" applyFont="1" applyFill="1"/>
    <xf numFmtId="0" fontId="15" fillId="2" borderId="0" xfId="0" applyNumberFormat="1" applyFont="1" applyFill="1"/>
    <xf numFmtId="49" fontId="15" fillId="0" borderId="0" xfId="0" applyNumberFormat="1" applyFont="1" applyFill="1"/>
    <xf numFmtId="49" fontId="15" fillId="4" borderId="0" xfId="0" applyNumberFormat="1" applyFont="1" applyFill="1"/>
    <xf numFmtId="49" fontId="0" fillId="0" borderId="0" xfId="0" applyNumberFormat="1"/>
    <xf numFmtId="49" fontId="0" fillId="0" borderId="0" xfId="0" applyNumberFormat="1" applyFill="1"/>
    <xf numFmtId="0" fontId="0" fillId="0" borderId="0" xfId="0" applyFill="1" applyAlignment="1">
      <alignment horizontal="left"/>
    </xf>
    <xf numFmtId="0" fontId="15" fillId="0" borderId="0" xfId="5" applyNumberFormat="1" applyFont="1"/>
    <xf numFmtId="49" fontId="15" fillId="0" borderId="0" xfId="5" applyNumberFormat="1" applyFont="1"/>
    <xf numFmtId="0" fontId="0" fillId="0" borderId="0" xfId="0" applyNumberFormat="1"/>
    <xf numFmtId="0" fontId="15" fillId="0" borderId="0" xfId="7" applyFont="1">
      <alignment vertical="center"/>
    </xf>
    <xf numFmtId="0" fontId="15" fillId="0" borderId="0" xfId="7" applyAlignment="1">
      <alignment horizontal="center" vertical="center"/>
    </xf>
    <xf numFmtId="0" fontId="15" fillId="0" borderId="0" xfId="7">
      <alignment vertical="center"/>
    </xf>
    <xf numFmtId="49" fontId="15" fillId="0" borderId="0" xfId="7" applyNumberFormat="1" applyAlignment="1">
      <alignment horizontal="center" vertical="center"/>
    </xf>
    <xf numFmtId="49" fontId="15" fillId="0" borderId="0" xfId="7" applyNumberFormat="1" applyFont="1" applyAlignment="1">
      <alignment horizontal="center" vertical="center"/>
    </xf>
    <xf numFmtId="49" fontId="15" fillId="0" borderId="0" xfId="7" applyNumberFormat="1">
      <alignment vertical="center"/>
    </xf>
    <xf numFmtId="0" fontId="5" fillId="0" borderId="0" xfId="0" applyFont="1" applyFill="1" applyBorder="1" applyAlignment="1" applyProtection="1">
      <alignment horizontal="center" vertical="center"/>
      <protection hidden="1"/>
    </xf>
    <xf numFmtId="0" fontId="9" fillId="0" borderId="5" xfId="0" applyFont="1" applyBorder="1" applyProtection="1">
      <protection locked="0"/>
    </xf>
    <xf numFmtId="0" fontId="3" fillId="0" borderId="0" xfId="0" quotePrefix="1" applyFont="1" applyAlignment="1" applyProtection="1"/>
    <xf numFmtId="177" fontId="4" fillId="0" borderId="0" xfId="0" applyNumberFormat="1" applyFont="1" applyFill="1" applyAlignment="1" applyProtection="1"/>
    <xf numFmtId="0" fontId="4" fillId="0" borderId="0" xfId="0" applyFont="1" applyAlignment="1" applyProtection="1"/>
    <xf numFmtId="0" fontId="3" fillId="0" borderId="0" xfId="0" applyFont="1" applyAlignment="1" applyProtection="1"/>
    <xf numFmtId="0" fontId="9" fillId="0" borderId="0" xfId="0" applyFont="1" applyBorder="1" applyProtection="1"/>
    <xf numFmtId="0" fontId="9" fillId="0" borderId="0" xfId="0" applyFont="1" applyAlignment="1" applyProtection="1">
      <alignment horizontal="center"/>
    </xf>
    <xf numFmtId="0" fontId="9" fillId="5" borderId="7" xfId="0" applyFont="1" applyFill="1" applyBorder="1" applyAlignment="1" applyProtection="1">
      <alignment horizontal="center"/>
    </xf>
    <xf numFmtId="0" fontId="9" fillId="0" borderId="0" xfId="0" applyFont="1" applyAlignment="1" applyProtection="1"/>
    <xf numFmtId="0" fontId="10" fillId="6" borderId="8" xfId="0" applyFont="1" applyFill="1" applyBorder="1" applyAlignment="1" applyProtection="1">
      <alignment horizontal="center" vertical="center"/>
    </xf>
    <xf numFmtId="0" fontId="10" fillId="6" borderId="9" xfId="0" applyFont="1" applyFill="1" applyBorder="1" applyAlignment="1" applyProtection="1">
      <alignment horizontal="center" vertical="center"/>
    </xf>
    <xf numFmtId="0" fontId="10" fillId="0" borderId="9" xfId="0" applyFont="1" applyFill="1" applyBorder="1" applyAlignment="1" applyProtection="1">
      <alignment horizontal="center" vertical="center"/>
    </xf>
    <xf numFmtId="0" fontId="10" fillId="6" borderId="10" xfId="0" applyFont="1" applyFill="1" applyBorder="1" applyAlignment="1" applyProtection="1">
      <alignment horizontal="center" vertical="center"/>
    </xf>
    <xf numFmtId="0" fontId="10" fillId="6" borderId="11" xfId="0" applyFont="1" applyFill="1" applyBorder="1" applyAlignment="1" applyProtection="1">
      <alignment horizontal="center" vertical="center"/>
    </xf>
    <xf numFmtId="0" fontId="9" fillId="7" borderId="11" xfId="0" applyFont="1" applyFill="1" applyBorder="1" applyAlignment="1" applyProtection="1">
      <alignment vertical="center"/>
    </xf>
    <xf numFmtId="0" fontId="10" fillId="6" borderId="11" xfId="0" applyFont="1" applyFill="1" applyBorder="1" applyAlignment="1" applyProtection="1">
      <alignment vertical="top"/>
    </xf>
    <xf numFmtId="0" fontId="10" fillId="6" borderId="0" xfId="0" applyFont="1" applyFill="1" applyBorder="1" applyAlignment="1" applyProtection="1">
      <alignment horizontal="center" vertical="center"/>
    </xf>
    <xf numFmtId="0" fontId="10" fillId="6" borderId="12"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9" fillId="0" borderId="0" xfId="0" applyFont="1" applyProtection="1"/>
    <xf numFmtId="0" fontId="4" fillId="0" borderId="0" xfId="0" applyFont="1" applyFill="1" applyAlignment="1" applyProtection="1">
      <alignment horizontal="center"/>
    </xf>
    <xf numFmtId="0" fontId="10" fillId="0" borderId="9" xfId="0" applyFont="1" applyFill="1" applyBorder="1" applyAlignment="1" applyProtection="1">
      <alignment horizontal="center"/>
    </xf>
    <xf numFmtId="0" fontId="10" fillId="6" borderId="11" xfId="0" applyFont="1" applyFill="1" applyBorder="1" applyAlignment="1" applyProtection="1">
      <alignment vertical="center"/>
    </xf>
    <xf numFmtId="0" fontId="10" fillId="0" borderId="11" xfId="0" applyFont="1" applyFill="1" applyBorder="1" applyAlignment="1" applyProtection="1">
      <alignment horizontal="center"/>
    </xf>
    <xf numFmtId="0" fontId="13" fillId="3" borderId="13" xfId="0" applyFont="1" applyFill="1" applyBorder="1" applyAlignment="1" applyProtection="1">
      <alignment horizontal="center"/>
    </xf>
    <xf numFmtId="177" fontId="13" fillId="3" borderId="14" xfId="0" applyNumberFormat="1" applyFont="1" applyFill="1" applyBorder="1" applyAlignment="1" applyProtection="1">
      <alignment horizontal="center"/>
    </xf>
    <xf numFmtId="49" fontId="13" fillId="3" borderId="14" xfId="0" applyNumberFormat="1" applyFont="1" applyFill="1" applyBorder="1" applyAlignment="1" applyProtection="1"/>
    <xf numFmtId="0" fontId="9" fillId="0" borderId="3" xfId="0" applyFont="1" applyBorder="1" applyProtection="1"/>
    <xf numFmtId="0" fontId="9" fillId="0" borderId="5" xfId="0" applyFont="1" applyBorder="1" applyProtection="1"/>
    <xf numFmtId="0" fontId="9" fillId="0" borderId="1" xfId="0" applyFont="1" applyBorder="1" applyProtection="1"/>
    <xf numFmtId="0" fontId="9" fillId="0" borderId="15" xfId="0" applyFont="1" applyBorder="1" applyProtection="1">
      <protection locked="0"/>
    </xf>
    <xf numFmtId="0" fontId="9" fillId="0" borderId="16" xfId="0" applyFont="1" applyBorder="1" applyProtection="1">
      <protection locked="0"/>
    </xf>
    <xf numFmtId="0" fontId="24" fillId="0" borderId="17" xfId="0" applyNumberFormat="1" applyFont="1" applyFill="1" applyBorder="1" applyAlignment="1" applyProtection="1">
      <alignment horizontal="center" vertical="center"/>
      <protection hidden="1"/>
    </xf>
    <xf numFmtId="0" fontId="9" fillId="0" borderId="8" xfId="0" applyFont="1" applyBorder="1" applyAlignment="1" applyProtection="1">
      <alignment horizontal="left" vertical="top"/>
      <protection hidden="1"/>
    </xf>
    <xf numFmtId="0" fontId="9" fillId="0" borderId="18" xfId="0" applyFont="1" applyBorder="1" applyAlignment="1" applyProtection="1">
      <alignment horizontal="left" vertical="top"/>
      <protection hidden="1"/>
    </xf>
    <xf numFmtId="0" fontId="5" fillId="0" borderId="19" xfId="0" applyFont="1" applyFill="1" applyBorder="1" applyAlignment="1" applyProtection="1">
      <alignment horizontal="center" vertical="center"/>
      <protection hidden="1"/>
    </xf>
    <xf numFmtId="0" fontId="5" fillId="0" borderId="20" xfId="0" applyFont="1" applyFill="1" applyBorder="1" applyAlignment="1" applyProtection="1">
      <alignment vertical="center" shrinkToFit="1"/>
      <protection hidden="1"/>
    </xf>
    <xf numFmtId="0" fontId="5" fillId="0" borderId="20" xfId="0" applyFont="1" applyFill="1" applyBorder="1" applyAlignment="1" applyProtection="1">
      <alignment horizontal="center" vertical="center" shrinkToFit="1"/>
      <protection hidden="1"/>
    </xf>
    <xf numFmtId="0" fontId="5" fillId="0" borderId="2" xfId="0" applyFont="1" applyFill="1" applyBorder="1" applyAlignment="1" applyProtection="1">
      <alignment horizontal="center" vertical="center" shrinkToFit="1"/>
      <protection hidden="1"/>
    </xf>
    <xf numFmtId="0" fontId="5" fillId="0" borderId="21" xfId="0" applyFont="1" applyFill="1" applyBorder="1" applyAlignment="1" applyProtection="1">
      <alignment vertical="center" shrinkToFit="1"/>
      <protection hidden="1"/>
    </xf>
    <xf numFmtId="0" fontId="5" fillId="0" borderId="0" xfId="0" applyFont="1" applyFill="1" applyProtection="1">
      <protection hidden="1"/>
    </xf>
    <xf numFmtId="0" fontId="5" fillId="0" borderId="2" xfId="0" applyFont="1" applyFill="1" applyBorder="1" applyAlignment="1" applyProtection="1">
      <alignment horizontal="center" vertical="center"/>
      <protection hidden="1"/>
    </xf>
    <xf numFmtId="0" fontId="20" fillId="0" borderId="6" xfId="0" applyFont="1" applyFill="1" applyBorder="1" applyAlignment="1" applyProtection="1">
      <alignment vertical="top"/>
      <protection hidden="1"/>
    </xf>
    <xf numFmtId="0" fontId="20" fillId="0" borderId="22" xfId="0" applyFont="1" applyFill="1" applyBorder="1" applyAlignment="1" applyProtection="1">
      <alignment vertical="top"/>
      <protection hidden="1"/>
    </xf>
    <xf numFmtId="0" fontId="6" fillId="0" borderId="1" xfId="1" applyBorder="1" applyAlignment="1" applyProtection="1">
      <protection locked="0"/>
    </xf>
    <xf numFmtId="0" fontId="14" fillId="6" borderId="9" xfId="0" applyFont="1" applyFill="1" applyBorder="1" applyAlignment="1" applyProtection="1">
      <alignment horizontal="center" vertical="center"/>
    </xf>
    <xf numFmtId="0" fontId="14" fillId="6" borderId="11" xfId="0" applyFont="1" applyFill="1" applyBorder="1" applyAlignment="1" applyProtection="1">
      <alignment horizontal="center" vertical="center"/>
    </xf>
    <xf numFmtId="0" fontId="13" fillId="3" borderId="13" xfId="0" quotePrefix="1" applyNumberFormat="1" applyFont="1" applyFill="1" applyBorder="1" applyAlignment="1" applyProtection="1"/>
    <xf numFmtId="0" fontId="5" fillId="0" borderId="2" xfId="0" applyFont="1" applyFill="1" applyBorder="1" applyAlignment="1" applyProtection="1">
      <protection hidden="1"/>
    </xf>
    <xf numFmtId="0" fontId="5" fillId="3" borderId="20" xfId="0" applyFont="1" applyFill="1" applyBorder="1" applyAlignment="1" applyProtection="1">
      <alignment horizontal="center" vertical="center"/>
      <protection hidden="1"/>
    </xf>
    <xf numFmtId="0" fontId="5" fillId="7" borderId="2" xfId="0" applyFont="1" applyFill="1" applyBorder="1" applyAlignment="1" applyProtection="1">
      <alignment vertical="center"/>
      <protection hidden="1"/>
    </xf>
    <xf numFmtId="0" fontId="5" fillId="0" borderId="0" xfId="0" applyFont="1" applyFill="1" applyBorder="1" applyAlignment="1" applyProtection="1">
      <alignment vertical="center"/>
      <protection hidden="1"/>
    </xf>
    <xf numFmtId="0" fontId="5" fillId="0" borderId="0" xfId="0" applyFont="1" applyFill="1" applyBorder="1" applyAlignment="1" applyProtection="1">
      <protection hidden="1"/>
    </xf>
    <xf numFmtId="0" fontId="5" fillId="0" borderId="0" xfId="0" applyFont="1" applyFill="1" applyBorder="1" applyAlignment="1" applyProtection="1">
      <alignment horizontal="left" vertical="center"/>
      <protection hidden="1"/>
    </xf>
    <xf numFmtId="0" fontId="15" fillId="0" borderId="0" xfId="0" applyFont="1" applyProtection="1">
      <protection hidden="1"/>
    </xf>
    <xf numFmtId="0" fontId="4" fillId="0" borderId="0" xfId="0" applyFont="1" applyAlignment="1" applyProtection="1">
      <alignment horizontal="left"/>
      <protection hidden="1"/>
    </xf>
    <xf numFmtId="0" fontId="4" fillId="0" borderId="0" xfId="0" applyFont="1" applyProtection="1">
      <protection hidden="1"/>
    </xf>
    <xf numFmtId="0" fontId="27" fillId="0" borderId="0" xfId="0" applyFont="1" applyProtection="1">
      <protection hidden="1"/>
    </xf>
    <xf numFmtId="0" fontId="15" fillId="0" borderId="0" xfId="0" applyFont="1" applyFill="1" applyProtection="1">
      <protection hidden="1"/>
    </xf>
    <xf numFmtId="0" fontId="15" fillId="0" borderId="0" xfId="0" applyFont="1" applyFill="1" applyAlignment="1" applyProtection="1">
      <alignment horizontal="left"/>
      <protection hidden="1"/>
    </xf>
    <xf numFmtId="0" fontId="29" fillId="0" borderId="0" xfId="0" applyFont="1" applyFill="1" applyProtection="1">
      <protection hidden="1"/>
    </xf>
    <xf numFmtId="0" fontId="30" fillId="0" borderId="0" xfId="0" applyFont="1" applyFill="1" applyProtection="1">
      <protection hidden="1"/>
    </xf>
    <xf numFmtId="0" fontId="30" fillId="0" borderId="0" xfId="0" applyFont="1" applyBorder="1" applyAlignment="1" applyProtection="1">
      <alignment wrapText="1"/>
      <protection hidden="1"/>
    </xf>
    <xf numFmtId="20" fontId="31" fillId="0" borderId="0" xfId="0" applyNumberFormat="1" applyFont="1" applyFill="1" applyAlignment="1" applyProtection="1">
      <protection hidden="1"/>
    </xf>
    <xf numFmtId="0" fontId="32" fillId="0" borderId="0" xfId="0" applyFont="1" applyFill="1" applyProtection="1">
      <protection hidden="1"/>
    </xf>
    <xf numFmtId="0" fontId="32" fillId="0" borderId="0" xfId="0" applyFont="1" applyFill="1" applyAlignment="1" applyProtection="1">
      <alignment horizontal="left"/>
      <protection hidden="1"/>
    </xf>
    <xf numFmtId="0" fontId="30" fillId="0" borderId="0" xfId="0" applyFont="1" applyProtection="1">
      <protection hidden="1"/>
    </xf>
    <xf numFmtId="0" fontId="5" fillId="0" borderId="0" xfId="0" applyNumberFormat="1" applyFont="1" applyBorder="1" applyAlignment="1" applyProtection="1">
      <protection hidden="1"/>
    </xf>
    <xf numFmtId="0" fontId="22" fillId="0" borderId="0" xfId="0" applyFont="1" applyFill="1" applyProtection="1">
      <protection hidden="1"/>
    </xf>
    <xf numFmtId="0" fontId="22" fillId="0" borderId="0" xfId="0" applyFont="1" applyFill="1" applyAlignment="1" applyProtection="1">
      <alignment horizontal="left"/>
      <protection hidden="1"/>
    </xf>
    <xf numFmtId="0" fontId="29" fillId="0" borderId="0" xfId="0" applyFont="1" applyProtection="1">
      <protection hidden="1"/>
    </xf>
    <xf numFmtId="0" fontId="30" fillId="0" borderId="0" xfId="0" applyFont="1" applyFill="1" applyAlignment="1" applyProtection="1">
      <alignment horizontal="left"/>
      <protection hidden="1"/>
    </xf>
    <xf numFmtId="0" fontId="10" fillId="0" borderId="0" xfId="0" applyNumberFormat="1" applyFont="1" applyFill="1" applyBorder="1" applyAlignment="1" applyProtection="1">
      <alignment vertical="center" shrinkToFit="1"/>
      <protection hidden="1"/>
    </xf>
    <xf numFmtId="0" fontId="10" fillId="0" borderId="0" xfId="0" applyFont="1" applyFill="1" applyBorder="1" applyAlignment="1" applyProtection="1">
      <alignment vertical="center" shrinkToFit="1"/>
      <protection hidden="1"/>
    </xf>
    <xf numFmtId="0" fontId="18" fillId="0" borderId="0" xfId="0" applyFont="1" applyFill="1" applyAlignment="1" applyProtection="1">
      <alignment horizontal="left" vertical="center"/>
      <protection hidden="1"/>
    </xf>
    <xf numFmtId="0" fontId="5" fillId="0" borderId="0" xfId="0" applyFont="1" applyFill="1" applyAlignment="1" applyProtection="1">
      <alignment horizontal="left" vertical="center"/>
      <protection hidden="1"/>
    </xf>
    <xf numFmtId="0" fontId="5" fillId="0" borderId="0" xfId="0" applyFont="1" applyBorder="1" applyAlignment="1" applyProtection="1">
      <alignment horizontal="left" vertical="center"/>
      <protection hidden="1"/>
    </xf>
    <xf numFmtId="0" fontId="18" fillId="0" borderId="0" xfId="0" applyFont="1" applyBorder="1" applyAlignment="1" applyProtection="1">
      <alignment horizontal="left" vertical="center"/>
      <protection hidden="1"/>
    </xf>
    <xf numFmtId="0" fontId="18" fillId="0" borderId="0" xfId="0" applyFont="1" applyFill="1" applyBorder="1" applyAlignment="1" applyProtection="1">
      <alignment horizontal="left" vertical="center"/>
      <protection hidden="1"/>
    </xf>
    <xf numFmtId="0" fontId="20" fillId="0" borderId="0" xfId="0" applyFont="1" applyFill="1" applyBorder="1" applyAlignment="1" applyProtection="1">
      <alignment horizontal="left" vertical="center"/>
      <protection hidden="1"/>
    </xf>
    <xf numFmtId="0" fontId="31" fillId="0" borderId="0" xfId="0" applyFont="1" applyFill="1" applyAlignment="1" applyProtection="1">
      <alignment horizontal="left" vertical="center"/>
      <protection hidden="1"/>
    </xf>
    <xf numFmtId="0" fontId="18" fillId="0" borderId="0" xfId="0" applyFont="1" applyFill="1" applyProtection="1">
      <protection hidden="1"/>
    </xf>
    <xf numFmtId="0" fontId="30" fillId="0" borderId="0" xfId="0" applyFont="1" applyFill="1" applyBorder="1" applyProtection="1">
      <protection hidden="1"/>
    </xf>
    <xf numFmtId="0" fontId="15" fillId="0" borderId="0" xfId="0" applyFont="1" applyFill="1" applyBorder="1" applyAlignment="1" applyProtection="1">
      <alignment horizontal="left"/>
      <protection hidden="1"/>
    </xf>
    <xf numFmtId="0" fontId="15" fillId="0" borderId="0" xfId="0" applyFont="1" applyFill="1" applyBorder="1" applyProtection="1">
      <protection hidden="1"/>
    </xf>
    <xf numFmtId="0" fontId="29" fillId="0" borderId="0" xfId="0" applyFont="1" applyFill="1" applyBorder="1" applyProtection="1">
      <protection hidden="1"/>
    </xf>
    <xf numFmtId="0" fontId="5" fillId="0" borderId="0" xfId="0" applyFont="1" applyBorder="1" applyProtection="1">
      <protection hidden="1"/>
    </xf>
    <xf numFmtId="0" fontId="5" fillId="0" borderId="12" xfId="0" applyFont="1" applyBorder="1" applyProtection="1">
      <protection hidden="1"/>
    </xf>
    <xf numFmtId="0" fontId="5" fillId="0" borderId="12" xfId="0" applyFont="1" applyBorder="1" applyAlignment="1" applyProtection="1">
      <alignment vertical="center"/>
      <protection hidden="1"/>
    </xf>
    <xf numFmtId="0" fontId="5" fillId="0" borderId="0" xfId="0" applyFont="1" applyBorder="1" applyAlignment="1" applyProtection="1">
      <protection hidden="1"/>
    </xf>
    <xf numFmtId="0" fontId="5" fillId="0" borderId="0" xfId="0" applyFont="1" applyBorder="1" applyAlignment="1" applyProtection="1">
      <alignment shrinkToFit="1"/>
      <protection hidden="1"/>
    </xf>
    <xf numFmtId="0" fontId="5" fillId="0" borderId="0" xfId="0" applyFont="1" applyBorder="1" applyAlignment="1" applyProtection="1">
      <alignment horizontal="centerContinuous"/>
      <protection hidden="1"/>
    </xf>
    <xf numFmtId="0" fontId="5" fillId="0" borderId="0" xfId="0" applyFont="1" applyProtection="1">
      <protection hidden="1"/>
    </xf>
    <xf numFmtId="0" fontId="33" fillId="0" borderId="0" xfId="0" applyFont="1" applyProtection="1">
      <protection hidden="1"/>
    </xf>
    <xf numFmtId="0" fontId="30" fillId="0" borderId="0" xfId="0" applyFont="1" applyAlignment="1" applyProtection="1">
      <protection hidden="1"/>
    </xf>
    <xf numFmtId="0" fontId="34" fillId="0" borderId="0" xfId="0" applyFont="1" applyAlignment="1" applyProtection="1">
      <alignment horizontal="left"/>
      <protection hidden="1"/>
    </xf>
    <xf numFmtId="0" fontId="35" fillId="0" borderId="0" xfId="0" applyFont="1" applyAlignment="1" applyProtection="1">
      <protection hidden="1"/>
    </xf>
    <xf numFmtId="0" fontId="29" fillId="0" borderId="0" xfId="0" applyFont="1" applyAlignment="1" applyProtection="1">
      <protection hidden="1"/>
    </xf>
    <xf numFmtId="0" fontId="5" fillId="6" borderId="9" xfId="0" applyFont="1" applyFill="1" applyBorder="1" applyAlignment="1" applyProtection="1">
      <alignment vertical="center" textRotation="255" wrapText="1"/>
      <protection hidden="1"/>
    </xf>
    <xf numFmtId="0" fontId="33" fillId="0" borderId="0" xfId="0" applyFont="1" applyFill="1" applyBorder="1" applyAlignment="1" applyProtection="1">
      <protection hidden="1"/>
    </xf>
    <xf numFmtId="0" fontId="29" fillId="0" borderId="0" xfId="0" applyFont="1" applyBorder="1" applyAlignment="1" applyProtection="1">
      <protection hidden="1"/>
    </xf>
    <xf numFmtId="0" fontId="33" fillId="8" borderId="0" xfId="0" applyFont="1" applyFill="1" applyBorder="1" applyAlignment="1" applyProtection="1">
      <protection hidden="1"/>
    </xf>
    <xf numFmtId="0" fontId="36" fillId="0" borderId="0" xfId="0" applyFont="1" applyFill="1" applyBorder="1" applyAlignment="1" applyProtection="1">
      <protection hidden="1"/>
    </xf>
    <xf numFmtId="0" fontId="36" fillId="0" borderId="0" xfId="0" applyFont="1" applyBorder="1" applyAlignment="1" applyProtection="1">
      <protection hidden="1"/>
    </xf>
    <xf numFmtId="0" fontId="36" fillId="0" borderId="0" xfId="0" applyFont="1" applyAlignment="1" applyProtection="1">
      <protection hidden="1"/>
    </xf>
    <xf numFmtId="0" fontId="8" fillId="0" borderId="0" xfId="0" applyFont="1" applyAlignment="1" applyProtection="1">
      <protection hidden="1"/>
    </xf>
    <xf numFmtId="0" fontId="5" fillId="8" borderId="0" xfId="0" applyFont="1" applyFill="1" applyBorder="1" applyAlignment="1" applyProtection="1">
      <alignment horizontal="left"/>
      <protection hidden="1"/>
    </xf>
    <xf numFmtId="0" fontId="5" fillId="0" borderId="0" xfId="0" applyFont="1" applyFill="1" applyBorder="1" applyAlignment="1" applyProtection="1">
      <alignment horizontal="left"/>
      <protection hidden="1"/>
    </xf>
    <xf numFmtId="0" fontId="29" fillId="0" borderId="0" xfId="0" applyFont="1" applyFill="1" applyBorder="1" applyAlignment="1" applyProtection="1">
      <protection hidden="1"/>
    </xf>
    <xf numFmtId="0" fontId="5" fillId="8" borderId="0" xfId="0" applyFont="1" applyFill="1" applyBorder="1" applyAlignment="1" applyProtection="1">
      <protection hidden="1"/>
    </xf>
    <xf numFmtId="0" fontId="15" fillId="0" borderId="0" xfId="0" applyFont="1" applyBorder="1" applyAlignment="1" applyProtection="1">
      <alignment horizontal="left"/>
      <protection hidden="1"/>
    </xf>
    <xf numFmtId="0" fontId="15" fillId="0" borderId="0" xfId="0" applyFont="1" applyBorder="1" applyAlignment="1" applyProtection="1">
      <protection hidden="1"/>
    </xf>
    <xf numFmtId="0" fontId="20" fillId="0" borderId="23" xfId="0" applyFont="1" applyFill="1" applyBorder="1" applyAlignment="1" applyProtection="1">
      <protection hidden="1"/>
    </xf>
    <xf numFmtId="0" fontId="5" fillId="0" borderId="23" xfId="0" applyFont="1" applyFill="1" applyBorder="1" applyAlignment="1" applyProtection="1">
      <alignment horizontal="center" vertical="center"/>
      <protection hidden="1"/>
    </xf>
    <xf numFmtId="49" fontId="20" fillId="0" borderId="23" xfId="0" applyNumberFormat="1" applyFont="1" applyFill="1" applyBorder="1" applyAlignment="1" applyProtection="1">
      <protection hidden="1"/>
    </xf>
    <xf numFmtId="49" fontId="20" fillId="0" borderId="0" xfId="0" applyNumberFormat="1" applyFont="1" applyFill="1" applyBorder="1" applyAlignment="1" applyProtection="1">
      <protection hidden="1"/>
    </xf>
    <xf numFmtId="0" fontId="22" fillId="0" borderId="0" xfId="0" applyFont="1" applyBorder="1" applyProtection="1">
      <protection hidden="1"/>
    </xf>
    <xf numFmtId="0" fontId="22" fillId="0" borderId="0" xfId="0" applyFont="1" applyBorder="1" applyAlignment="1" applyProtection="1">
      <alignment horizontal="left"/>
      <protection hidden="1"/>
    </xf>
    <xf numFmtId="0" fontId="22" fillId="0" borderId="0" xfId="0" applyFont="1" applyBorder="1" applyAlignment="1" applyProtection="1">
      <protection hidden="1"/>
    </xf>
    <xf numFmtId="0" fontId="30" fillId="0" borderId="0" xfId="0" applyFont="1" applyBorder="1" applyAlignment="1" applyProtection="1">
      <protection hidden="1"/>
    </xf>
    <xf numFmtId="0" fontId="20" fillId="0" borderId="0" xfId="0" applyFont="1" applyFill="1" applyBorder="1" applyAlignment="1" applyProtection="1">
      <protection hidden="1"/>
    </xf>
    <xf numFmtId="0" fontId="20" fillId="0" borderId="20" xfId="0" applyFont="1" applyFill="1" applyBorder="1" applyAlignment="1" applyProtection="1">
      <alignment horizontal="center" vertical="center"/>
      <protection hidden="1"/>
    </xf>
    <xf numFmtId="177" fontId="30" fillId="0" borderId="0" xfId="0" applyNumberFormat="1" applyFont="1" applyProtection="1">
      <protection hidden="1"/>
    </xf>
    <xf numFmtId="0" fontId="30" fillId="0" borderId="0" xfId="0" applyFont="1" applyAlignment="1" applyProtection="1">
      <alignment horizontal="left"/>
      <protection hidden="1"/>
    </xf>
    <xf numFmtId="0" fontId="38" fillId="0" borderId="22" xfId="0" applyFont="1" applyFill="1" applyBorder="1" applyProtection="1">
      <protection hidden="1"/>
    </xf>
    <xf numFmtId="0" fontId="38" fillId="0" borderId="0" xfId="0" applyFont="1" applyFill="1" applyProtection="1">
      <protection hidden="1"/>
    </xf>
    <xf numFmtId="0" fontId="38" fillId="0" borderId="24" xfId="0" applyFont="1" applyFill="1" applyBorder="1" applyProtection="1">
      <protection hidden="1"/>
    </xf>
    <xf numFmtId="0" fontId="38" fillId="0" borderId="25" xfId="0" applyFont="1" applyBorder="1" applyProtection="1">
      <protection hidden="1"/>
    </xf>
    <xf numFmtId="0" fontId="7" fillId="0" borderId="26" xfId="0" applyFont="1" applyFill="1" applyBorder="1" applyAlignment="1" applyProtection="1">
      <alignment vertical="center"/>
      <protection hidden="1"/>
    </xf>
    <xf numFmtId="0" fontId="40" fillId="0" borderId="1" xfId="6" applyFont="1" applyFill="1" applyBorder="1" applyAlignment="1" applyProtection="1">
      <alignment horizontal="center" vertical="center" shrinkToFit="1"/>
      <protection hidden="1"/>
    </xf>
    <xf numFmtId="0" fontId="40" fillId="0" borderId="14" xfId="0" applyFont="1" applyBorder="1" applyAlignment="1" applyProtection="1">
      <protection hidden="1"/>
    </xf>
    <xf numFmtId="0" fontId="40" fillId="0" borderId="15" xfId="0" applyFont="1" applyBorder="1" applyAlignment="1" applyProtection="1">
      <alignment vertical="center"/>
      <protection hidden="1"/>
    </xf>
    <xf numFmtId="0" fontId="41" fillId="5" borderId="4" xfId="0" applyFont="1" applyFill="1" applyBorder="1" applyAlignment="1" applyProtection="1">
      <alignment shrinkToFit="1"/>
      <protection hidden="1"/>
    </xf>
    <xf numFmtId="0" fontId="40" fillId="0" borderId="27" xfId="0" applyFont="1" applyBorder="1" applyAlignment="1" applyProtection="1">
      <alignment vertical="center"/>
      <protection hidden="1"/>
    </xf>
    <xf numFmtId="0" fontId="40" fillId="5" borderId="28" xfId="0" applyNumberFormat="1" applyFont="1" applyFill="1" applyBorder="1" applyAlignment="1" applyProtection="1">
      <alignment vertical="center"/>
      <protection hidden="1"/>
    </xf>
    <xf numFmtId="0" fontId="41" fillId="5" borderId="4" xfId="0" applyFont="1" applyFill="1" applyBorder="1" applyAlignment="1" applyProtection="1">
      <alignment vertical="center" shrinkToFit="1"/>
      <protection hidden="1"/>
    </xf>
    <xf numFmtId="0" fontId="40" fillId="0" borderId="28" xfId="0" applyFont="1" applyBorder="1" applyAlignment="1" applyProtection="1">
      <alignment vertical="center"/>
      <protection hidden="1"/>
    </xf>
    <xf numFmtId="0" fontId="35" fillId="0" borderId="0" xfId="0" applyFont="1" applyFill="1" applyProtection="1">
      <protection hidden="1"/>
    </xf>
    <xf numFmtId="0" fontId="25" fillId="0" borderId="0" xfId="0" applyFont="1" applyFill="1" applyAlignment="1" applyProtection="1">
      <alignment horizontal="left" vertical="center"/>
      <protection hidden="1"/>
    </xf>
    <xf numFmtId="0" fontId="29" fillId="0" borderId="0" xfId="0" applyFont="1" applyFill="1" applyAlignment="1" applyProtection="1">
      <protection hidden="1"/>
    </xf>
    <xf numFmtId="0" fontId="30" fillId="0" borderId="0" xfId="0" applyFont="1" applyFill="1" applyAlignment="1" applyProtection="1">
      <protection hidden="1"/>
    </xf>
    <xf numFmtId="0" fontId="45" fillId="0" borderId="0" xfId="0" applyFont="1" applyAlignment="1" applyProtection="1"/>
    <xf numFmtId="0" fontId="9" fillId="0" borderId="0" xfId="0" applyFont="1" applyBorder="1" applyAlignment="1" applyProtection="1">
      <alignment horizontal="center"/>
    </xf>
    <xf numFmtId="177" fontId="9" fillId="0" borderId="0" xfId="0" applyNumberFormat="1" applyFont="1" applyBorder="1" applyProtection="1"/>
    <xf numFmtId="0" fontId="9" fillId="0" borderId="16" xfId="0" applyFont="1" applyBorder="1" applyProtection="1"/>
    <xf numFmtId="0" fontId="9" fillId="0" borderId="28" xfId="0" applyFont="1" applyBorder="1" applyProtection="1">
      <protection locked="0"/>
    </xf>
    <xf numFmtId="0" fontId="6" fillId="0" borderId="16" xfId="1" applyBorder="1" applyAlignment="1" applyProtection="1">
      <protection locked="0"/>
    </xf>
    <xf numFmtId="0" fontId="2" fillId="6" borderId="9" xfId="0" applyFont="1" applyFill="1" applyBorder="1" applyAlignment="1" applyProtection="1">
      <alignment vertical="center" textRotation="255" wrapText="1"/>
      <protection hidden="1"/>
    </xf>
    <xf numFmtId="0" fontId="9" fillId="0" borderId="15" xfId="0" applyFont="1" applyBorder="1" applyProtection="1"/>
    <xf numFmtId="0" fontId="9" fillId="0" borderId="30" xfId="0" applyFont="1" applyBorder="1" applyProtection="1"/>
    <xf numFmtId="0" fontId="9" fillId="0" borderId="28" xfId="0" applyFont="1" applyBorder="1" applyProtection="1"/>
    <xf numFmtId="0" fontId="9" fillId="0" borderId="31" xfId="0" applyFont="1" applyBorder="1" applyProtection="1"/>
    <xf numFmtId="11" fontId="6" fillId="0" borderId="1" xfId="1" applyNumberFormat="1" applyFont="1" applyBorder="1" applyAlignment="1" applyProtection="1">
      <protection locked="0"/>
    </xf>
    <xf numFmtId="0" fontId="6" fillId="0" borderId="1" xfId="1" applyFont="1" applyBorder="1" applyAlignment="1" applyProtection="1">
      <protection locked="0"/>
    </xf>
    <xf numFmtId="0" fontId="47" fillId="0" borderId="0" xfId="0" applyFont="1" applyAlignment="1" applyProtection="1">
      <alignment horizontal="left"/>
    </xf>
    <xf numFmtId="0" fontId="12" fillId="3" borderId="1" xfId="0" applyNumberFormat="1" applyFont="1" applyFill="1" applyBorder="1" applyAlignment="1" applyProtection="1">
      <alignment horizontal="left" shrinkToFit="1"/>
    </xf>
    <xf numFmtId="0" fontId="9" fillId="0" borderId="0" xfId="0" applyFont="1" applyBorder="1" applyAlignment="1" applyProtection="1">
      <alignment horizontal="center" shrinkToFit="1"/>
    </xf>
    <xf numFmtId="0" fontId="9" fillId="6" borderId="9" xfId="0" applyFont="1" applyFill="1" applyBorder="1" applyAlignment="1" applyProtection="1">
      <alignment horizontal="center" vertical="top"/>
    </xf>
    <xf numFmtId="0" fontId="12" fillId="3" borderId="1" xfId="0" applyNumberFormat="1" applyFont="1" applyFill="1" applyBorder="1" applyAlignment="1" applyProtection="1">
      <alignment horizontal="left" shrinkToFit="1"/>
      <protection locked="0"/>
    </xf>
    <xf numFmtId="0" fontId="4" fillId="6" borderId="9" xfId="0" applyFont="1" applyFill="1" applyBorder="1" applyAlignment="1" applyProtection="1">
      <alignment horizontal="center" vertical="center" shrinkToFit="1"/>
    </xf>
    <xf numFmtId="0" fontId="16" fillId="0" borderId="0" xfId="0" applyFont="1" applyProtection="1">
      <protection hidden="1"/>
    </xf>
    <xf numFmtId="0" fontId="12" fillId="3" borderId="16" xfId="0" applyNumberFormat="1" applyFont="1" applyFill="1" applyBorder="1" applyAlignment="1" applyProtection="1">
      <alignment horizontal="left" shrinkToFit="1"/>
      <protection locked="0"/>
    </xf>
    <xf numFmtId="181" fontId="3" fillId="0" borderId="1" xfId="0" applyNumberFormat="1" applyFont="1" applyFill="1" applyBorder="1" applyAlignment="1" applyProtection="1">
      <alignment horizontal="center"/>
    </xf>
    <xf numFmtId="0" fontId="48" fillId="0" borderId="0" xfId="0" applyFont="1" applyProtection="1">
      <protection hidden="1"/>
    </xf>
    <xf numFmtId="0" fontId="48" fillId="0" borderId="0" xfId="0" applyFont="1" applyFill="1" applyProtection="1">
      <protection hidden="1"/>
    </xf>
    <xf numFmtId="0" fontId="48" fillId="0" borderId="0" xfId="0" applyFont="1" applyFill="1" applyBorder="1" applyProtection="1">
      <protection hidden="1"/>
    </xf>
    <xf numFmtId="0" fontId="50" fillId="0" borderId="0" xfId="0" applyFont="1" applyProtection="1">
      <protection hidden="1"/>
    </xf>
    <xf numFmtId="0" fontId="50" fillId="8" borderId="0" xfId="0" applyFont="1" applyFill="1" applyBorder="1" applyAlignment="1" applyProtection="1">
      <protection hidden="1"/>
    </xf>
    <xf numFmtId="0" fontId="50" fillId="0" borderId="0" xfId="0" applyFont="1" applyFill="1" applyBorder="1" applyAlignment="1" applyProtection="1">
      <protection hidden="1"/>
    </xf>
    <xf numFmtId="0" fontId="48" fillId="0" borderId="0" xfId="0" applyFont="1" applyBorder="1" applyAlignment="1" applyProtection="1">
      <protection hidden="1"/>
    </xf>
    <xf numFmtId="0" fontId="51" fillId="0" borderId="0" xfId="0" applyFont="1" applyFill="1" applyProtection="1">
      <protection hidden="1"/>
    </xf>
    <xf numFmtId="0" fontId="16" fillId="0" borderId="0" xfId="0" applyFont="1" applyFill="1" applyProtection="1">
      <protection hidden="1"/>
    </xf>
    <xf numFmtId="0" fontId="16" fillId="0" borderId="0" xfId="0" applyFont="1" applyFill="1" applyBorder="1" applyProtection="1">
      <protection hidden="1"/>
    </xf>
    <xf numFmtId="0" fontId="31" fillId="0" borderId="0" xfId="0" applyFont="1" applyProtection="1">
      <protection hidden="1"/>
    </xf>
    <xf numFmtId="179" fontId="16" fillId="0" borderId="0" xfId="0" applyNumberFormat="1" applyFont="1" applyAlignment="1" applyProtection="1">
      <protection hidden="1"/>
    </xf>
    <xf numFmtId="0" fontId="31" fillId="0" borderId="0" xfId="0" applyFont="1" applyFill="1" applyBorder="1" applyAlignment="1" applyProtection="1">
      <protection hidden="1"/>
    </xf>
    <xf numFmtId="0" fontId="16" fillId="0" borderId="0" xfId="0" applyFont="1" applyFill="1" applyBorder="1" applyAlignment="1" applyProtection="1">
      <protection hidden="1"/>
    </xf>
    <xf numFmtId="0" fontId="16" fillId="0" borderId="0" xfId="0" applyFont="1" applyBorder="1" applyAlignment="1" applyProtection="1">
      <protection hidden="1"/>
    </xf>
    <xf numFmtId="0" fontId="53" fillId="0" borderId="0" xfId="0" applyFont="1" applyFill="1" applyProtection="1">
      <protection hidden="1"/>
    </xf>
    <xf numFmtId="0" fontId="40" fillId="0" borderId="13" xfId="6" applyNumberFormat="1" applyFont="1" applyFill="1" applyBorder="1" applyAlignment="1" applyProtection="1">
      <alignment horizontal="center" vertical="center" shrinkToFit="1"/>
      <protection hidden="1"/>
    </xf>
    <xf numFmtId="0" fontId="30" fillId="0" borderId="0" xfId="0" applyFont="1" applyFill="1" applyAlignment="1" applyProtection="1">
      <alignment shrinkToFit="1"/>
      <protection hidden="1"/>
    </xf>
    <xf numFmtId="0" fontId="40" fillId="0" borderId="1" xfId="8" applyFont="1" applyFill="1" applyBorder="1" applyAlignment="1">
      <alignment horizontal="center" vertical="center"/>
    </xf>
    <xf numFmtId="0" fontId="4" fillId="0" borderId="0" xfId="0" applyFont="1" applyAlignment="1" applyProtection="1">
      <alignment vertical="center"/>
    </xf>
    <xf numFmtId="0" fontId="4" fillId="0" borderId="0" xfId="0" applyFont="1" applyAlignment="1" applyProtection="1">
      <alignment horizontal="center"/>
    </xf>
    <xf numFmtId="0" fontId="4" fillId="0" borderId="0" xfId="0" applyFont="1" applyBorder="1" applyAlignment="1" applyProtection="1"/>
    <xf numFmtId="0" fontId="9" fillId="0" borderId="0" xfId="0" applyFont="1" applyBorder="1" applyAlignment="1" applyProtection="1"/>
    <xf numFmtId="0" fontId="9" fillId="0" borderId="12" xfId="0" applyFont="1" applyBorder="1" applyAlignment="1" applyProtection="1">
      <alignment horizontal="left"/>
    </xf>
    <xf numFmtId="0" fontId="9" fillId="0" borderId="12" xfId="0" applyFont="1" applyBorder="1" applyAlignment="1" applyProtection="1">
      <alignment horizontal="center"/>
    </xf>
    <xf numFmtId="0" fontId="9" fillId="6" borderId="13" xfId="0" applyFont="1" applyFill="1" applyBorder="1" applyAlignment="1" applyProtection="1">
      <alignment horizontal="left" vertical="center" wrapText="1"/>
    </xf>
    <xf numFmtId="0" fontId="9" fillId="6" borderId="14" xfId="0" applyFont="1" applyFill="1" applyBorder="1" applyAlignment="1" applyProtection="1">
      <alignment horizontal="left" vertical="center" wrapText="1"/>
    </xf>
    <xf numFmtId="0" fontId="9" fillId="7" borderId="14" xfId="0" applyFont="1" applyFill="1" applyBorder="1" applyAlignment="1" applyProtection="1">
      <alignment horizontal="left" vertical="center" wrapText="1" shrinkToFit="1"/>
    </xf>
    <xf numFmtId="0" fontId="9" fillId="7" borderId="13" xfId="0" applyFont="1" applyFill="1" applyBorder="1" applyAlignment="1" applyProtection="1">
      <alignment horizontal="center" vertical="center"/>
    </xf>
    <xf numFmtId="0" fontId="9" fillId="7" borderId="23" xfId="0" applyFont="1" applyFill="1" applyBorder="1" applyAlignment="1" applyProtection="1">
      <alignment horizontal="center" vertical="center"/>
    </xf>
    <xf numFmtId="0" fontId="9" fillId="6" borderId="1" xfId="0" applyFont="1" applyFill="1" applyBorder="1" applyAlignment="1" applyProtection="1">
      <alignment horizontal="left" vertical="center" wrapText="1"/>
    </xf>
    <xf numFmtId="0" fontId="9" fillId="6" borderId="15" xfId="0" applyFont="1" applyFill="1" applyBorder="1" applyAlignment="1" applyProtection="1">
      <alignment horizontal="left" vertical="center" wrapText="1"/>
    </xf>
    <xf numFmtId="0" fontId="9" fillId="7" borderId="15" xfId="0" applyFont="1" applyFill="1" applyBorder="1" applyAlignment="1" applyProtection="1">
      <alignment horizontal="left" vertical="center" wrapText="1" shrinkToFit="1"/>
    </xf>
    <xf numFmtId="0" fontId="9" fillId="7" borderId="1" xfId="0" applyFont="1" applyFill="1" applyBorder="1" applyAlignment="1" applyProtection="1">
      <alignment horizontal="center" vertical="center"/>
    </xf>
    <xf numFmtId="0" fontId="9" fillId="7" borderId="4" xfId="0" applyFont="1" applyFill="1" applyBorder="1" applyAlignment="1" applyProtection="1">
      <alignment horizontal="center" vertical="center"/>
    </xf>
    <xf numFmtId="20" fontId="9" fillId="7" borderId="15" xfId="0" applyNumberFormat="1" applyFont="1" applyFill="1" applyBorder="1" applyAlignment="1" applyProtection="1">
      <alignment horizontal="left" vertical="center" wrapText="1" shrinkToFit="1"/>
    </xf>
    <xf numFmtId="0" fontId="10" fillId="7" borderId="15" xfId="0" applyFont="1" applyFill="1" applyBorder="1" applyAlignment="1" applyProtection="1">
      <alignment horizontal="center" vertical="center"/>
    </xf>
    <xf numFmtId="0" fontId="10" fillId="7" borderId="9" xfId="0" applyFont="1" applyFill="1" applyBorder="1" applyAlignment="1" applyProtection="1">
      <alignment horizontal="center" vertical="center"/>
    </xf>
    <xf numFmtId="0" fontId="10" fillId="7" borderId="0" xfId="0" applyFont="1" applyFill="1" applyBorder="1" applyAlignment="1" applyProtection="1">
      <alignment horizontal="center" vertical="center"/>
    </xf>
    <xf numFmtId="0" fontId="10" fillId="7" borderId="1" xfId="0" applyFont="1" applyFill="1" applyBorder="1" applyAlignment="1" applyProtection="1">
      <alignment horizontal="center" vertical="center"/>
    </xf>
    <xf numFmtId="0" fontId="10" fillId="6" borderId="11" xfId="0" applyFont="1" applyFill="1" applyBorder="1" applyAlignment="1" applyProtection="1">
      <alignment horizontal="center" vertical="center" wrapText="1" shrinkToFit="1"/>
    </xf>
    <xf numFmtId="0" fontId="9" fillId="6" borderId="10" xfId="0" applyFont="1" applyFill="1" applyBorder="1" applyAlignment="1" applyProtection="1">
      <alignment horizontal="left" vertical="center" wrapText="1" shrinkToFit="1"/>
    </xf>
    <xf numFmtId="0" fontId="10" fillId="7" borderId="28" xfId="0" applyFont="1" applyFill="1" applyBorder="1" applyAlignment="1" applyProtection="1">
      <alignment horizontal="center" vertical="center" wrapText="1" shrinkToFit="1"/>
    </xf>
    <xf numFmtId="0" fontId="7" fillId="7" borderId="16" xfId="0" applyFont="1" applyFill="1" applyBorder="1" applyAlignment="1" applyProtection="1">
      <alignment horizontal="center" vertical="center"/>
    </xf>
    <xf numFmtId="0" fontId="10" fillId="7" borderId="29" xfId="0" applyFont="1" applyFill="1" applyBorder="1" applyAlignment="1" applyProtection="1">
      <alignment horizontal="center" vertical="center"/>
    </xf>
    <xf numFmtId="0" fontId="10" fillId="7" borderId="16" xfId="0" applyFont="1" applyFill="1" applyBorder="1" applyAlignment="1" applyProtection="1">
      <alignment horizontal="center" vertical="center"/>
    </xf>
    <xf numFmtId="0" fontId="9" fillId="0" borderId="0" xfId="0" applyFont="1" applyAlignment="1" applyProtection="1">
      <alignment shrinkToFit="1"/>
    </xf>
    <xf numFmtId="49" fontId="13" fillId="3" borderId="13" xfId="0" applyNumberFormat="1" applyFont="1" applyFill="1" applyBorder="1" applyAlignment="1" applyProtection="1">
      <alignment horizontal="center"/>
    </xf>
    <xf numFmtId="49" fontId="13" fillId="3" borderId="14" xfId="0" applyNumberFormat="1" applyFont="1" applyFill="1" applyBorder="1" applyAlignment="1" applyProtection="1">
      <alignment horizontal="center" shrinkToFit="1"/>
    </xf>
    <xf numFmtId="49" fontId="13" fillId="3" borderId="13" xfId="0" applyNumberFormat="1" applyFont="1" applyFill="1" applyBorder="1" applyAlignment="1" applyProtection="1">
      <alignment horizontal="left" shrinkToFit="1"/>
    </xf>
    <xf numFmtId="49" fontId="13" fillId="3" borderId="23" xfId="0" applyNumberFormat="1" applyFont="1" applyFill="1" applyBorder="1" applyAlignment="1" applyProtection="1">
      <alignment shrinkToFit="1"/>
    </xf>
    <xf numFmtId="49" fontId="13" fillId="3" borderId="13" xfId="0" applyNumberFormat="1" applyFont="1" applyFill="1" applyBorder="1" applyAlignment="1" applyProtection="1">
      <alignment shrinkToFit="1"/>
    </xf>
    <xf numFmtId="0" fontId="9" fillId="3" borderId="13" xfId="0" applyFont="1" applyFill="1" applyBorder="1" applyAlignment="1" applyProtection="1">
      <alignment shrinkToFit="1"/>
    </xf>
    <xf numFmtId="0" fontId="9" fillId="0" borderId="1" xfId="0" applyFont="1" applyBorder="1" applyAlignment="1" applyProtection="1">
      <alignment horizontal="center"/>
      <protection locked="0"/>
    </xf>
    <xf numFmtId="0" fontId="9" fillId="0" borderId="1" xfId="0" applyFont="1" applyBorder="1" applyAlignment="1" applyProtection="1">
      <alignment horizontal="center" shrinkToFit="1"/>
      <protection locked="0"/>
    </xf>
    <xf numFmtId="0" fontId="9" fillId="0" borderId="71" xfId="0" applyFont="1" applyBorder="1" applyAlignment="1" applyProtection="1">
      <alignment horizontal="center" shrinkToFit="1"/>
      <protection locked="0"/>
    </xf>
    <xf numFmtId="49" fontId="9" fillId="0" borderId="1" xfId="0" applyNumberFormat="1" applyFont="1" applyBorder="1" applyAlignment="1" applyProtection="1">
      <alignment shrinkToFit="1"/>
      <protection locked="0"/>
    </xf>
    <xf numFmtId="0" fontId="6" fillId="0" borderId="1" xfId="0" applyNumberFormat="1" applyFont="1" applyFill="1" applyBorder="1" applyAlignment="1" applyProtection="1">
      <alignment vertical="center" shrinkToFit="1"/>
      <protection locked="0"/>
    </xf>
    <xf numFmtId="49" fontId="6" fillId="0" borderId="1" xfId="0" applyNumberFormat="1" applyFont="1" applyFill="1" applyBorder="1" applyAlignment="1" applyProtection="1">
      <alignment vertical="center" shrinkToFit="1"/>
      <protection locked="0"/>
    </xf>
    <xf numFmtId="0" fontId="9" fillId="0" borderId="1" xfId="0" applyFont="1" applyBorder="1" applyAlignment="1" applyProtection="1">
      <alignment shrinkToFit="1"/>
      <protection locked="0"/>
    </xf>
    <xf numFmtId="0" fontId="9" fillId="0" borderId="3" xfId="0" applyFont="1" applyBorder="1" applyAlignment="1" applyProtection="1">
      <alignment shrinkToFit="1"/>
      <protection locked="0"/>
    </xf>
    <xf numFmtId="49" fontId="9" fillId="0" borderId="1" xfId="0" applyNumberFormat="1" applyFont="1" applyBorder="1" applyAlignment="1" applyProtection="1">
      <alignment horizontal="left" shrinkToFit="1"/>
      <protection locked="0"/>
    </xf>
    <xf numFmtId="0" fontId="9" fillId="0" borderId="72" xfId="0" applyFont="1" applyBorder="1" applyAlignment="1" applyProtection="1">
      <alignment shrinkToFit="1"/>
      <protection locked="0"/>
    </xf>
    <xf numFmtId="49" fontId="9" fillId="0" borderId="3" xfId="0" applyNumberFormat="1" applyFont="1" applyBorder="1" applyAlignment="1" applyProtection="1">
      <alignment shrinkToFit="1"/>
      <protection locked="0"/>
    </xf>
    <xf numFmtId="49" fontId="9" fillId="0" borderId="5" xfId="0" applyNumberFormat="1" applyFont="1" applyBorder="1" applyAlignment="1" applyProtection="1">
      <alignment horizontal="left" shrinkToFit="1"/>
      <protection locked="0"/>
    </xf>
    <xf numFmtId="0" fontId="9" fillId="0" borderId="5" xfId="0" applyFont="1" applyBorder="1" applyAlignment="1" applyProtection="1">
      <alignment shrinkToFit="1"/>
      <protection locked="0"/>
    </xf>
    <xf numFmtId="0" fontId="9" fillId="0" borderId="4" xfId="0" applyFont="1" applyBorder="1" applyAlignment="1" applyProtection="1">
      <alignment shrinkToFit="1"/>
      <protection locked="0"/>
    </xf>
    <xf numFmtId="0" fontId="9" fillId="0" borderId="16" xfId="0" applyFont="1" applyBorder="1" applyAlignment="1" applyProtection="1">
      <alignment horizontal="center" shrinkToFit="1"/>
      <protection locked="0"/>
    </xf>
    <xf numFmtId="49" fontId="9" fillId="0" borderId="16" xfId="0" applyNumberFormat="1" applyFont="1" applyBorder="1" applyAlignment="1" applyProtection="1">
      <alignment horizontal="left" shrinkToFit="1"/>
      <protection locked="0"/>
    </xf>
    <xf numFmtId="0" fontId="9" fillId="0" borderId="12" xfId="0" applyFont="1" applyBorder="1" applyAlignment="1" applyProtection="1">
      <alignment shrinkToFit="1"/>
      <protection locked="0"/>
    </xf>
    <xf numFmtId="49" fontId="9" fillId="0" borderId="11" xfId="0" applyNumberFormat="1" applyFont="1" applyBorder="1" applyAlignment="1" applyProtection="1">
      <alignment shrinkToFit="1"/>
      <protection locked="0"/>
    </xf>
    <xf numFmtId="0" fontId="9" fillId="0" borderId="16" xfId="0" applyFont="1" applyBorder="1" applyAlignment="1" applyProtection="1">
      <alignment shrinkToFit="1"/>
      <protection locked="0"/>
    </xf>
    <xf numFmtId="0" fontId="9" fillId="0" borderId="0" xfId="0" applyFont="1" applyAlignment="1" applyProtection="1">
      <alignment horizontal="center" shrinkToFit="1"/>
    </xf>
    <xf numFmtId="0" fontId="9" fillId="0" borderId="9" xfId="0" applyFont="1" applyBorder="1" applyAlignment="1" applyProtection="1">
      <alignment horizontal="left" shrinkToFit="1"/>
    </xf>
    <xf numFmtId="49" fontId="9" fillId="0" borderId="9" xfId="0" applyNumberFormat="1" applyFont="1" applyBorder="1" applyAlignment="1" applyProtection="1">
      <alignment shrinkToFit="1"/>
    </xf>
    <xf numFmtId="0" fontId="9" fillId="0" borderId="9" xfId="0" applyFont="1" applyBorder="1" applyAlignment="1" applyProtection="1">
      <alignment shrinkToFit="1"/>
    </xf>
    <xf numFmtId="0" fontId="9" fillId="0" borderId="9" xfId="0" applyFont="1" applyBorder="1" applyAlignment="1" applyProtection="1">
      <alignment horizontal="left"/>
    </xf>
    <xf numFmtId="0" fontId="9" fillId="0" borderId="9" xfId="0" applyFont="1" applyBorder="1" applyProtection="1"/>
    <xf numFmtId="49" fontId="9" fillId="0" borderId="9" xfId="0" applyNumberFormat="1" applyFont="1" applyBorder="1" applyProtection="1"/>
    <xf numFmtId="0" fontId="9" fillId="0" borderId="16" xfId="0" applyFont="1" applyBorder="1" applyAlignment="1" applyProtection="1">
      <alignment horizontal="center"/>
      <protection locked="0"/>
    </xf>
    <xf numFmtId="181" fontId="3" fillId="0" borderId="16" xfId="0" applyNumberFormat="1" applyFont="1" applyFill="1" applyBorder="1" applyAlignment="1" applyProtection="1">
      <alignment horizontal="center"/>
    </xf>
    <xf numFmtId="49" fontId="54" fillId="0" borderId="0" xfId="0" applyNumberFormat="1" applyFont="1" applyFill="1" applyProtection="1">
      <protection hidden="1"/>
    </xf>
    <xf numFmtId="0" fontId="54" fillId="0" borderId="0" xfId="0" applyNumberFormat="1" applyFont="1" applyFill="1" applyProtection="1">
      <protection hidden="1"/>
    </xf>
    <xf numFmtId="0" fontId="54" fillId="0" borderId="0" xfId="0" applyFont="1" applyFill="1" applyProtection="1">
      <protection hidden="1"/>
    </xf>
    <xf numFmtId="0" fontId="40" fillId="0" borderId="5" xfId="6" applyNumberFormat="1" applyFont="1" applyFill="1" applyBorder="1" applyAlignment="1" applyProtection="1">
      <alignment horizontal="center" vertical="center" shrinkToFit="1"/>
      <protection hidden="1"/>
    </xf>
    <xf numFmtId="0" fontId="4" fillId="0" borderId="0" xfId="0" applyFont="1" applyAlignment="1" applyProtection="1">
      <alignment horizontal="left"/>
    </xf>
    <xf numFmtId="0" fontId="5" fillId="6" borderId="9" xfId="0" applyFont="1" applyFill="1" applyBorder="1" applyAlignment="1" applyProtection="1">
      <alignment vertical="center" textRotation="255"/>
      <protection hidden="1"/>
    </xf>
    <xf numFmtId="49" fontId="13" fillId="3" borderId="13" xfId="0" applyNumberFormat="1" applyFont="1" applyFill="1" applyBorder="1" applyAlignment="1" applyProtection="1"/>
    <xf numFmtId="0" fontId="9" fillId="0" borderId="1" xfId="0" applyFont="1" applyBorder="1" applyProtection="1">
      <protection locked="0"/>
    </xf>
    <xf numFmtId="0" fontId="0" fillId="6" borderId="32" xfId="0" applyFont="1" applyFill="1" applyBorder="1" applyAlignment="1" applyProtection="1">
      <alignment horizontal="center" vertical="center" wrapText="1"/>
      <protection hidden="1"/>
    </xf>
    <xf numFmtId="0" fontId="26" fillId="0" borderId="0" xfId="0" applyFont="1" applyProtection="1">
      <protection hidden="1"/>
    </xf>
    <xf numFmtId="0" fontId="5" fillId="6" borderId="9" xfId="0" applyFont="1" applyFill="1" applyBorder="1" applyAlignment="1" applyProtection="1">
      <alignment horizontal="center" vertical="center" textRotation="255" wrapText="1"/>
      <protection hidden="1"/>
    </xf>
    <xf numFmtId="0" fontId="55" fillId="0" borderId="0" xfId="0" applyFont="1" applyProtection="1">
      <protection hidden="1"/>
    </xf>
    <xf numFmtId="177" fontId="55" fillId="0" borderId="0" xfId="0" applyNumberFormat="1" applyFont="1" applyProtection="1">
      <protection hidden="1"/>
    </xf>
    <xf numFmtId="0" fontId="55" fillId="0" borderId="0" xfId="0" applyFont="1" applyAlignment="1" applyProtection="1">
      <alignment horizontal="left"/>
      <protection hidden="1"/>
    </xf>
    <xf numFmtId="0" fontId="23" fillId="0" borderId="0" xfId="0" applyFont="1" applyAlignment="1" applyProtection="1">
      <alignment vertical="center"/>
      <protection hidden="1"/>
    </xf>
    <xf numFmtId="0" fontId="27" fillId="0" borderId="0" xfId="0" applyFont="1" applyFill="1" applyProtection="1">
      <protection hidden="1"/>
    </xf>
    <xf numFmtId="0" fontId="55" fillId="0" borderId="0" xfId="0" applyFont="1" applyFill="1" applyProtection="1">
      <protection hidden="1"/>
    </xf>
    <xf numFmtId="0" fontId="49" fillId="0" borderId="0" xfId="0" applyFont="1" applyFill="1" applyProtection="1">
      <protection hidden="1"/>
    </xf>
    <xf numFmtId="0" fontId="52" fillId="0" borderId="0" xfId="0" applyFont="1" applyFill="1" applyProtection="1">
      <protection hidden="1"/>
    </xf>
    <xf numFmtId="0" fontId="28" fillId="0" borderId="0" xfId="0" applyNumberFormat="1" applyFont="1" applyFill="1" applyBorder="1" applyAlignment="1" applyProtection="1">
      <alignment vertical="center"/>
      <protection hidden="1"/>
    </xf>
    <xf numFmtId="0" fontId="59" fillId="0" borderId="0" xfId="0" applyFont="1" applyProtection="1">
      <protection hidden="1"/>
    </xf>
    <xf numFmtId="0" fontId="60" fillId="0" borderId="0" xfId="0" applyFont="1" applyProtection="1">
      <protection hidden="1"/>
    </xf>
    <xf numFmtId="0" fontId="59" fillId="0" borderId="6" xfId="0" applyFont="1" applyBorder="1" applyProtection="1">
      <protection hidden="1"/>
    </xf>
    <xf numFmtId="177" fontId="59" fillId="0" borderId="0" xfId="0" applyNumberFormat="1" applyFont="1" applyProtection="1">
      <protection hidden="1"/>
    </xf>
    <xf numFmtId="0" fontId="59" fillId="0" borderId="0" xfId="0" applyFont="1" applyAlignment="1" applyProtection="1">
      <alignment horizontal="left"/>
      <protection hidden="1"/>
    </xf>
    <xf numFmtId="0" fontId="61" fillId="0" borderId="0" xfId="0" applyFont="1" applyFill="1" applyProtection="1">
      <protection hidden="1"/>
    </xf>
    <xf numFmtId="0" fontId="61" fillId="0" borderId="0" xfId="0" applyFont="1" applyProtection="1">
      <protection hidden="1"/>
    </xf>
    <xf numFmtId="0" fontId="41" fillId="5" borderId="15" xfId="0" applyFont="1" applyFill="1" applyBorder="1" applyAlignment="1" applyProtection="1">
      <alignment vertical="center" shrinkToFit="1"/>
      <protection locked="0"/>
    </xf>
    <xf numFmtId="0" fontId="41" fillId="5" borderId="4" xfId="0" applyFont="1" applyFill="1" applyBorder="1" applyAlignment="1" applyProtection="1">
      <alignment vertical="center" shrinkToFit="1"/>
      <protection locked="0"/>
    </xf>
    <xf numFmtId="0" fontId="41" fillId="5" borderId="34" xfId="0" applyFont="1" applyFill="1" applyBorder="1" applyAlignment="1" applyProtection="1">
      <alignment vertical="center" shrinkToFit="1"/>
      <protection locked="0"/>
    </xf>
    <xf numFmtId="49" fontId="41" fillId="5" borderId="29" xfId="0" applyNumberFormat="1" applyFont="1" applyFill="1" applyBorder="1" applyAlignment="1" applyProtection="1">
      <alignment horizontal="left" vertical="center"/>
      <protection locked="0"/>
    </xf>
    <xf numFmtId="49" fontId="41" fillId="0" borderId="29" xfId="0" applyNumberFormat="1" applyFont="1" applyBorder="1" applyAlignment="1" applyProtection="1">
      <alignment horizontal="left" vertical="center"/>
      <protection locked="0"/>
    </xf>
    <xf numFmtId="49" fontId="41" fillId="0" borderId="55" xfId="0" applyNumberFormat="1" applyFont="1" applyBorder="1" applyAlignment="1" applyProtection="1">
      <alignment horizontal="left" vertical="center"/>
      <protection locked="0"/>
    </xf>
    <xf numFmtId="0" fontId="41" fillId="5" borderId="4" xfId="0" applyFont="1" applyFill="1" applyBorder="1" applyAlignment="1" applyProtection="1">
      <alignment horizontal="center" shrinkToFit="1"/>
      <protection hidden="1"/>
    </xf>
    <xf numFmtId="0" fontId="41" fillId="6" borderId="39" xfId="0" applyFont="1" applyFill="1" applyBorder="1" applyAlignment="1" applyProtection="1">
      <alignment horizontal="left" vertical="center" shrinkToFit="1"/>
      <protection locked="0"/>
    </xf>
    <xf numFmtId="0" fontId="41" fillId="6" borderId="4" xfId="0" applyFont="1" applyFill="1" applyBorder="1" applyAlignment="1" applyProtection="1">
      <alignment horizontal="left" vertical="center" shrinkToFit="1"/>
      <protection locked="0"/>
    </xf>
    <xf numFmtId="0" fontId="41" fillId="6" borderId="34" xfId="0" applyFont="1" applyFill="1" applyBorder="1" applyAlignment="1" applyProtection="1">
      <alignment horizontal="left" vertical="center" shrinkToFit="1"/>
      <protection locked="0"/>
    </xf>
    <xf numFmtId="178" fontId="42" fillId="6" borderId="15" xfId="2" applyNumberFormat="1" applyFont="1" applyFill="1" applyBorder="1" applyAlignment="1" applyProtection="1">
      <alignment horizontal="center"/>
      <protection locked="0" hidden="1"/>
    </xf>
    <xf numFmtId="178" fontId="42" fillId="6" borderId="30" xfId="2" applyNumberFormat="1" applyFont="1" applyFill="1" applyBorder="1" applyAlignment="1" applyProtection="1">
      <alignment horizontal="center"/>
      <protection locked="0" hidden="1"/>
    </xf>
    <xf numFmtId="0" fontId="40" fillId="0" borderId="15" xfId="6" applyFont="1" applyFill="1" applyBorder="1" applyAlignment="1" applyProtection="1">
      <alignment horizontal="left" vertical="center"/>
      <protection hidden="1"/>
    </xf>
    <xf numFmtId="0" fontId="40" fillId="0" borderId="4" xfId="6" applyFont="1" applyFill="1" applyBorder="1" applyAlignment="1" applyProtection="1">
      <alignment horizontal="left" vertical="center"/>
      <protection hidden="1"/>
    </xf>
    <xf numFmtId="0" fontId="40" fillId="0" borderId="30" xfId="6" applyFont="1" applyFill="1" applyBorder="1" applyAlignment="1" applyProtection="1">
      <alignment horizontal="left" vertical="center"/>
      <protection hidden="1"/>
    </xf>
    <xf numFmtId="176" fontId="40" fillId="0" borderId="15" xfId="3" applyNumberFormat="1" applyFont="1" applyFill="1" applyBorder="1" applyAlignment="1" applyProtection="1">
      <alignment vertical="center"/>
      <protection hidden="1"/>
    </xf>
    <xf numFmtId="176" fontId="40" fillId="0" borderId="4" xfId="3" applyNumberFormat="1" applyFont="1" applyFill="1" applyBorder="1" applyAlignment="1" applyProtection="1">
      <alignment vertical="center"/>
      <protection hidden="1"/>
    </xf>
    <xf numFmtId="176" fontId="40" fillId="0" borderId="30" xfId="3" applyNumberFormat="1" applyFont="1" applyFill="1" applyBorder="1" applyAlignment="1" applyProtection="1">
      <alignment vertical="center"/>
      <protection hidden="1"/>
    </xf>
    <xf numFmtId="0" fontId="40" fillId="0" borderId="32" xfId="0" applyNumberFormat="1" applyFont="1" applyFill="1" applyBorder="1" applyAlignment="1" applyProtection="1">
      <alignment horizontal="center" vertical="center" shrinkToFit="1"/>
      <protection hidden="1"/>
    </xf>
    <xf numFmtId="0" fontId="40" fillId="0" borderId="11" xfId="0" applyNumberFormat="1" applyFont="1" applyFill="1" applyBorder="1" applyAlignment="1" applyProtection="1">
      <alignment horizontal="center" vertical="center" shrinkToFit="1"/>
      <protection hidden="1"/>
    </xf>
    <xf numFmtId="14" fontId="26" fillId="9" borderId="53" xfId="0" applyNumberFormat="1" applyFont="1" applyFill="1" applyBorder="1" applyAlignment="1" applyProtection="1">
      <alignment horizontal="center" vertical="center" shrinkToFit="1"/>
      <protection locked="0"/>
    </xf>
    <xf numFmtId="0" fontId="26" fillId="9" borderId="6" xfId="0" applyNumberFormat="1" applyFont="1" applyFill="1" applyBorder="1" applyAlignment="1" applyProtection="1">
      <alignment horizontal="center" vertical="center" shrinkToFit="1"/>
      <protection locked="0"/>
    </xf>
    <xf numFmtId="0" fontId="26" fillId="9" borderId="22" xfId="0" applyNumberFormat="1" applyFont="1" applyFill="1" applyBorder="1" applyAlignment="1" applyProtection="1">
      <alignment horizontal="center" vertical="center" shrinkToFit="1"/>
      <protection locked="0"/>
    </xf>
    <xf numFmtId="0" fontId="26" fillId="9" borderId="10" xfId="0" applyNumberFormat="1" applyFont="1" applyFill="1" applyBorder="1" applyAlignment="1" applyProtection="1">
      <alignment horizontal="center" vertical="center" shrinkToFit="1"/>
      <protection locked="0"/>
    </xf>
    <xf numFmtId="0" fontId="26" fillId="9" borderId="12" xfId="0" applyNumberFormat="1" applyFont="1" applyFill="1" applyBorder="1" applyAlignment="1" applyProtection="1">
      <alignment horizontal="center" vertical="center" shrinkToFit="1"/>
      <protection locked="0"/>
    </xf>
    <xf numFmtId="0" fontId="26" fillId="9" borderId="24" xfId="0" applyNumberFormat="1" applyFont="1" applyFill="1" applyBorder="1" applyAlignment="1" applyProtection="1">
      <alignment horizontal="center" vertical="center" shrinkToFit="1"/>
      <protection locked="0"/>
    </xf>
    <xf numFmtId="0" fontId="28" fillId="0" borderId="12" xfId="0" applyNumberFormat="1" applyFont="1" applyFill="1" applyBorder="1" applyAlignment="1" applyProtection="1">
      <alignment horizontal="left" vertical="center" wrapText="1"/>
      <protection hidden="1"/>
    </xf>
    <xf numFmtId="0" fontId="28" fillId="0" borderId="24" xfId="0" applyNumberFormat="1" applyFont="1" applyFill="1" applyBorder="1" applyAlignment="1" applyProtection="1">
      <alignment horizontal="left" vertical="center" wrapText="1"/>
      <protection hidden="1"/>
    </xf>
    <xf numFmtId="176" fontId="41" fillId="0" borderId="15" xfId="4" applyFont="1" applyFill="1" applyBorder="1" applyAlignment="1" applyProtection="1">
      <protection hidden="1"/>
    </xf>
    <xf numFmtId="176" fontId="41" fillId="0" borderId="4" xfId="4" applyFont="1" applyFill="1" applyBorder="1" applyAlignment="1" applyProtection="1">
      <protection hidden="1"/>
    </xf>
    <xf numFmtId="176" fontId="41" fillId="0" borderId="30" xfId="4" applyFont="1" applyFill="1" applyBorder="1" applyAlignment="1" applyProtection="1">
      <protection hidden="1"/>
    </xf>
    <xf numFmtId="0" fontId="41" fillId="5" borderId="35" xfId="0" applyFont="1" applyFill="1" applyBorder="1" applyAlignment="1" applyProtection="1">
      <alignment horizontal="center" shrinkToFit="1"/>
      <protection locked="0"/>
    </xf>
    <xf numFmtId="0" fontId="41" fillId="5" borderId="23" xfId="0" applyFont="1" applyFill="1" applyBorder="1" applyAlignment="1" applyProtection="1">
      <alignment horizontal="center" shrinkToFit="1"/>
      <protection locked="0"/>
    </xf>
    <xf numFmtId="0" fontId="5" fillId="6" borderId="20" xfId="0" applyFont="1" applyFill="1" applyBorder="1" applyAlignment="1" applyProtection="1">
      <alignment horizontal="center" vertical="center"/>
      <protection locked="0" hidden="1"/>
    </xf>
    <xf numFmtId="0" fontId="5" fillId="6" borderId="26" xfId="0" applyFont="1" applyFill="1" applyBorder="1" applyAlignment="1" applyProtection="1">
      <alignment horizontal="center" vertical="center"/>
      <protection locked="0" hidden="1"/>
    </xf>
    <xf numFmtId="0" fontId="5" fillId="6" borderId="17" xfId="0" applyFont="1" applyFill="1" applyBorder="1" applyAlignment="1" applyProtection="1">
      <alignment horizontal="center" vertical="center"/>
      <protection locked="0" hidden="1"/>
    </xf>
    <xf numFmtId="0" fontId="23" fillId="0" borderId="53" xfId="0" applyFont="1" applyFill="1" applyBorder="1" applyAlignment="1" applyProtection="1">
      <alignment horizontal="center" vertical="center"/>
      <protection hidden="1"/>
    </xf>
    <xf numFmtId="0" fontId="23" fillId="0" borderId="22" xfId="0" applyFont="1" applyFill="1" applyBorder="1" applyAlignment="1" applyProtection="1">
      <alignment horizontal="center" vertical="center"/>
      <protection hidden="1"/>
    </xf>
    <xf numFmtId="0" fontId="23" fillId="0" borderId="10" xfId="0" applyFont="1" applyFill="1" applyBorder="1" applyAlignment="1" applyProtection="1">
      <alignment horizontal="center" vertical="center"/>
      <protection hidden="1"/>
    </xf>
    <xf numFmtId="0" fontId="23" fillId="0" borderId="24" xfId="0" applyFont="1" applyFill="1" applyBorder="1" applyAlignment="1" applyProtection="1">
      <alignment horizontal="center" vertical="center"/>
      <protection hidden="1"/>
    </xf>
    <xf numFmtId="0" fontId="23" fillId="0" borderId="6" xfId="0" applyFont="1" applyFill="1" applyBorder="1" applyAlignment="1" applyProtection="1">
      <alignment horizontal="center" vertical="center" wrapText="1"/>
      <protection hidden="1"/>
    </xf>
    <xf numFmtId="0" fontId="23" fillId="0" borderId="22" xfId="0" applyFont="1" applyFill="1" applyBorder="1" applyAlignment="1" applyProtection="1">
      <alignment horizontal="center" vertical="center" wrapText="1"/>
      <protection hidden="1"/>
    </xf>
    <xf numFmtId="0" fontId="23" fillId="0" borderId="53" xfId="0" applyFont="1" applyFill="1" applyBorder="1" applyAlignment="1" applyProtection="1">
      <alignment horizontal="center" vertical="center" wrapText="1"/>
      <protection hidden="1"/>
    </xf>
    <xf numFmtId="0" fontId="23" fillId="0" borderId="10" xfId="0" applyFont="1" applyFill="1" applyBorder="1" applyAlignment="1" applyProtection="1">
      <alignment horizontal="center" vertical="center" wrapText="1"/>
      <protection hidden="1"/>
    </xf>
    <xf numFmtId="0" fontId="23" fillId="0" borderId="12" xfId="0" applyFont="1" applyFill="1" applyBorder="1" applyAlignment="1" applyProtection="1">
      <alignment horizontal="center" vertical="center" wrapText="1"/>
      <protection hidden="1"/>
    </xf>
    <xf numFmtId="0" fontId="23" fillId="0" borderId="24" xfId="0" applyFont="1" applyFill="1" applyBorder="1" applyAlignment="1" applyProtection="1">
      <alignment horizontal="center" vertical="center" wrapText="1"/>
      <protection hidden="1"/>
    </xf>
    <xf numFmtId="0" fontId="4" fillId="0" borderId="32" xfId="0" applyFont="1" applyBorder="1" applyAlignment="1" applyProtection="1">
      <alignment horizontal="center" vertical="center" textRotation="255"/>
      <protection hidden="1"/>
    </xf>
    <xf numFmtId="0" fontId="4" fillId="0" borderId="9" xfId="0" applyFont="1" applyBorder="1" applyAlignment="1" applyProtection="1">
      <alignment horizontal="center" vertical="center" textRotation="255"/>
      <protection hidden="1"/>
    </xf>
    <xf numFmtId="0" fontId="4" fillId="0" borderId="11" xfId="0" applyFont="1" applyBorder="1" applyAlignment="1" applyProtection="1">
      <alignment horizontal="center" vertical="center" textRotation="255"/>
      <protection hidden="1"/>
    </xf>
    <xf numFmtId="0" fontId="41" fillId="5" borderId="39" xfId="0" applyFont="1" applyFill="1" applyBorder="1" applyAlignment="1" applyProtection="1">
      <alignment horizontal="center" shrinkToFit="1"/>
      <protection locked="0"/>
    </xf>
    <xf numFmtId="0" fontId="41" fillId="5" borderId="4" xfId="0" applyFont="1" applyFill="1" applyBorder="1" applyAlignment="1" applyProtection="1">
      <alignment horizontal="center" shrinkToFit="1"/>
      <protection locked="0"/>
    </xf>
    <xf numFmtId="49" fontId="41" fillId="5" borderId="29" xfId="0" applyNumberFormat="1" applyFont="1" applyFill="1" applyBorder="1" applyAlignment="1" applyProtection="1">
      <alignment vertical="center"/>
      <protection locked="0"/>
    </xf>
    <xf numFmtId="49" fontId="41" fillId="0" borderId="29" xfId="0" applyNumberFormat="1" applyFont="1" applyBorder="1" applyAlignment="1" applyProtection="1">
      <alignment vertical="center"/>
      <protection locked="0"/>
    </xf>
    <xf numFmtId="49" fontId="41" fillId="0" borderId="55" xfId="0" applyNumberFormat="1" applyFont="1" applyBorder="1" applyAlignment="1" applyProtection="1">
      <alignment vertical="center"/>
      <protection locked="0"/>
    </xf>
    <xf numFmtId="0" fontId="44" fillId="6" borderId="23" xfId="0" applyFont="1" applyFill="1" applyBorder="1" applyAlignment="1" applyProtection="1">
      <alignment horizontal="center" vertical="center"/>
      <protection hidden="1"/>
    </xf>
    <xf numFmtId="0" fontId="44" fillId="6" borderId="33" xfId="0" applyFont="1" applyFill="1" applyBorder="1" applyAlignment="1" applyProtection="1">
      <alignment horizontal="center" vertical="center"/>
      <protection hidden="1"/>
    </xf>
    <xf numFmtId="0" fontId="41" fillId="5" borderId="56" xfId="0" applyNumberFormat="1" applyFont="1" applyFill="1" applyBorder="1" applyAlignment="1" applyProtection="1">
      <alignment vertical="center" shrinkToFit="1"/>
      <protection locked="0"/>
    </xf>
    <xf numFmtId="0" fontId="41" fillId="0" borderId="29" xfId="0" applyFont="1" applyBorder="1" applyAlignment="1" applyProtection="1">
      <alignment vertical="center" shrinkToFit="1"/>
      <protection locked="0"/>
    </xf>
    <xf numFmtId="0" fontId="41" fillId="0" borderId="57" xfId="0" applyFont="1" applyBorder="1" applyAlignment="1" applyProtection="1">
      <alignment vertical="center" shrinkToFit="1"/>
      <protection locked="0"/>
    </xf>
    <xf numFmtId="0" fontId="41" fillId="5" borderId="15" xfId="0" applyFont="1" applyFill="1" applyBorder="1" applyAlignment="1" applyProtection="1">
      <alignment horizontal="left" vertical="center" shrinkToFit="1"/>
      <protection locked="0"/>
    </xf>
    <xf numFmtId="0" fontId="41" fillId="5" borderId="4" xfId="0" applyFont="1" applyFill="1" applyBorder="1" applyAlignment="1" applyProtection="1">
      <alignment horizontal="left" vertical="center" shrinkToFit="1"/>
      <protection locked="0"/>
    </xf>
    <xf numFmtId="0" fontId="41" fillId="5" borderId="34" xfId="0" applyFont="1" applyFill="1" applyBorder="1" applyAlignment="1" applyProtection="1">
      <alignment horizontal="left" vertical="center" shrinkToFit="1"/>
      <protection locked="0"/>
    </xf>
    <xf numFmtId="0" fontId="40" fillId="0" borderId="39" xfId="0" applyFont="1" applyFill="1" applyBorder="1" applyAlignment="1" applyProtection="1">
      <alignment vertical="center"/>
      <protection hidden="1"/>
    </xf>
    <xf numFmtId="0" fontId="40" fillId="0" borderId="34" xfId="0" applyFont="1" applyBorder="1" applyAlignment="1" applyProtection="1">
      <alignment vertical="center"/>
      <protection hidden="1"/>
    </xf>
    <xf numFmtId="0" fontId="40" fillId="0" borderId="34" xfId="0" applyFont="1" applyFill="1" applyBorder="1" applyAlignment="1" applyProtection="1">
      <alignment vertical="center"/>
      <protection hidden="1"/>
    </xf>
    <xf numFmtId="0" fontId="40" fillId="0" borderId="35" xfId="0" applyFont="1" applyBorder="1" applyAlignment="1" applyProtection="1">
      <alignment vertical="center"/>
      <protection hidden="1"/>
    </xf>
    <xf numFmtId="0" fontId="40" fillId="0" borderId="33" xfId="0" applyFont="1" applyBorder="1" applyAlignment="1" applyProtection="1">
      <alignment vertical="center"/>
      <protection hidden="1"/>
    </xf>
    <xf numFmtId="0" fontId="41" fillId="5" borderId="39" xfId="1" applyFont="1" applyFill="1" applyBorder="1" applyAlignment="1" applyProtection="1">
      <alignment vertical="center" shrinkToFit="1"/>
      <protection locked="0"/>
    </xf>
    <xf numFmtId="0" fontId="40" fillId="0" borderId="4" xfId="0" applyFont="1" applyBorder="1" applyAlignment="1" applyProtection="1">
      <alignment vertical="center" shrinkToFit="1"/>
      <protection locked="0"/>
    </xf>
    <xf numFmtId="0" fontId="40" fillId="0" borderId="30" xfId="0" applyFont="1" applyBorder="1" applyAlignment="1" applyProtection="1">
      <alignment vertical="center" shrinkToFit="1"/>
      <protection locked="0"/>
    </xf>
    <xf numFmtId="0" fontId="41" fillId="5" borderId="35" xfId="0" applyFont="1" applyFill="1" applyBorder="1" applyAlignment="1" applyProtection="1">
      <alignment vertical="center" shrinkToFit="1"/>
      <protection locked="0"/>
    </xf>
    <xf numFmtId="0" fontId="40" fillId="0" borderId="23" xfId="0" applyFont="1" applyBorder="1" applyAlignment="1" applyProtection="1">
      <alignment vertical="center" shrinkToFit="1"/>
      <protection locked="0"/>
    </xf>
    <xf numFmtId="0" fontId="40" fillId="0" borderId="36" xfId="0" applyFont="1" applyBorder="1" applyAlignment="1" applyProtection="1">
      <alignment vertical="center" shrinkToFit="1"/>
      <protection locked="0"/>
    </xf>
    <xf numFmtId="0" fontId="41" fillId="6" borderId="23" xfId="0" applyFont="1" applyFill="1" applyBorder="1" applyAlignment="1" applyProtection="1">
      <alignment horizontal="center" shrinkToFit="1"/>
      <protection hidden="1"/>
    </xf>
    <xf numFmtId="0" fontId="41" fillId="6" borderId="33" xfId="0" applyFont="1" applyFill="1" applyBorder="1" applyAlignment="1" applyProtection="1">
      <alignment horizontal="center" shrinkToFit="1"/>
      <protection hidden="1"/>
    </xf>
    <xf numFmtId="0" fontId="40" fillId="0" borderId="35" xfId="0" applyFont="1" applyFill="1" applyBorder="1" applyAlignment="1" applyProtection="1">
      <alignment vertical="center"/>
      <protection hidden="1"/>
    </xf>
    <xf numFmtId="0" fontId="40" fillId="0" borderId="33" xfId="0" applyFont="1" applyFill="1" applyBorder="1" applyAlignment="1" applyProtection="1">
      <alignment vertical="center"/>
      <protection hidden="1"/>
    </xf>
    <xf numFmtId="0" fontId="21" fillId="0" borderId="64" xfId="0" applyFont="1" applyBorder="1" applyAlignment="1" applyProtection="1">
      <alignment horizontal="center" vertical="top"/>
      <protection hidden="1"/>
    </xf>
    <xf numFmtId="0" fontId="21" fillId="0" borderId="0" xfId="0" applyFont="1" applyBorder="1" applyAlignment="1" applyProtection="1">
      <alignment horizontal="center" vertical="top"/>
      <protection hidden="1"/>
    </xf>
    <xf numFmtId="0" fontId="21" fillId="0" borderId="18" xfId="0" applyFont="1" applyBorder="1" applyAlignment="1" applyProtection="1">
      <alignment horizontal="center" vertical="top"/>
      <protection hidden="1"/>
    </xf>
    <xf numFmtId="0" fontId="21" fillId="0" borderId="63" xfId="0" applyFont="1" applyBorder="1" applyAlignment="1" applyProtection="1">
      <alignment horizontal="center" vertical="top"/>
      <protection hidden="1"/>
    </xf>
    <xf numFmtId="0" fontId="21" fillId="0" borderId="6" xfId="0" applyFont="1" applyBorder="1" applyAlignment="1" applyProtection="1">
      <alignment horizontal="center" vertical="top"/>
      <protection hidden="1"/>
    </xf>
    <xf numFmtId="0" fontId="21" fillId="0" borderId="66" xfId="0" applyFont="1" applyBorder="1" applyAlignment="1" applyProtection="1">
      <alignment horizontal="center" vertical="top"/>
      <protection hidden="1"/>
    </xf>
    <xf numFmtId="0" fontId="22" fillId="0" borderId="12" xfId="0" applyFont="1" applyBorder="1" applyAlignment="1" applyProtection="1">
      <alignment horizontal="center" vertical="top"/>
      <protection hidden="1"/>
    </xf>
    <xf numFmtId="0" fontId="22" fillId="0" borderId="68" xfId="0" applyFont="1" applyBorder="1" applyAlignment="1" applyProtection="1">
      <alignment horizontal="center" vertical="top"/>
      <protection hidden="1"/>
    </xf>
    <xf numFmtId="0" fontId="22" fillId="0" borderId="67" xfId="0" applyFont="1" applyBorder="1" applyAlignment="1" applyProtection="1">
      <alignment horizontal="center" vertical="top"/>
      <protection hidden="1"/>
    </xf>
    <xf numFmtId="0" fontId="20" fillId="0" borderId="53" xfId="0" applyFont="1" applyFill="1" applyBorder="1" applyAlignment="1" applyProtection="1">
      <alignment horizontal="center" vertical="center" wrapText="1"/>
      <protection hidden="1"/>
    </xf>
    <xf numFmtId="0" fontId="20" fillId="0" borderId="6" xfId="0" applyFont="1" applyFill="1" applyBorder="1" applyAlignment="1" applyProtection="1">
      <alignment horizontal="center" vertical="center"/>
      <protection hidden="1"/>
    </xf>
    <xf numFmtId="0" fontId="20" fillId="0" borderId="22" xfId="0" applyFont="1" applyFill="1" applyBorder="1" applyAlignment="1" applyProtection="1">
      <alignment horizontal="center" vertical="center"/>
      <protection hidden="1"/>
    </xf>
    <xf numFmtId="0" fontId="20" fillId="0" borderId="10" xfId="0" applyFont="1" applyFill="1" applyBorder="1" applyAlignment="1" applyProtection="1">
      <alignment horizontal="center" vertical="center"/>
      <protection hidden="1"/>
    </xf>
    <xf numFmtId="0" fontId="20" fillId="0" borderId="12" xfId="0" applyFont="1" applyFill="1" applyBorder="1" applyAlignment="1" applyProtection="1">
      <alignment horizontal="center" vertical="center"/>
      <protection hidden="1"/>
    </xf>
    <xf numFmtId="0" fontId="20" fillId="0" borderId="24" xfId="0" applyFont="1" applyFill="1" applyBorder="1" applyAlignment="1" applyProtection="1">
      <alignment horizontal="center" vertical="center"/>
      <protection hidden="1"/>
    </xf>
    <xf numFmtId="0" fontId="22" fillId="0" borderId="64" xfId="0" applyFont="1" applyBorder="1" applyAlignment="1" applyProtection="1">
      <alignment horizontal="center" vertical="top"/>
      <protection hidden="1"/>
    </xf>
    <xf numFmtId="0" fontId="22" fillId="0" borderId="0" xfId="0" applyFont="1" applyBorder="1" applyAlignment="1" applyProtection="1">
      <alignment horizontal="center" vertical="top"/>
      <protection hidden="1"/>
    </xf>
    <xf numFmtId="0" fontId="22" fillId="0" borderId="65" xfId="0" applyFont="1" applyBorder="1" applyAlignment="1" applyProtection="1">
      <alignment horizontal="center" vertical="top"/>
      <protection hidden="1"/>
    </xf>
    <xf numFmtId="38" fontId="40" fillId="0" borderId="47" xfId="2" applyNumberFormat="1" applyFont="1" applyFill="1" applyBorder="1" applyAlignment="1" applyProtection="1">
      <alignment horizontal="center"/>
      <protection hidden="1"/>
    </xf>
    <xf numFmtId="38" fontId="40" fillId="0" borderId="48" xfId="2" applyNumberFormat="1" applyFont="1" applyFill="1" applyBorder="1" applyAlignment="1" applyProtection="1">
      <alignment horizontal="center"/>
      <protection hidden="1"/>
    </xf>
    <xf numFmtId="38" fontId="40" fillId="0" borderId="49" xfId="2" applyNumberFormat="1" applyFont="1" applyFill="1" applyBorder="1" applyAlignment="1" applyProtection="1">
      <alignment horizontal="center"/>
      <protection hidden="1"/>
    </xf>
    <xf numFmtId="38" fontId="11" fillId="0" borderId="47" xfId="2" applyNumberFormat="1" applyFont="1" applyFill="1" applyBorder="1" applyAlignment="1" applyProtection="1">
      <alignment horizontal="center"/>
      <protection hidden="1"/>
    </xf>
    <xf numFmtId="38" fontId="11" fillId="0" borderId="48" xfId="2" applyNumberFormat="1" applyFont="1" applyFill="1" applyBorder="1" applyAlignment="1" applyProtection="1">
      <alignment horizontal="center"/>
      <protection hidden="1"/>
    </xf>
    <xf numFmtId="38" fontId="11" fillId="0" borderId="49" xfId="2" applyNumberFormat="1" applyFont="1" applyFill="1" applyBorder="1" applyAlignment="1" applyProtection="1">
      <alignment horizontal="center"/>
      <protection hidden="1"/>
    </xf>
    <xf numFmtId="38" fontId="9" fillId="0" borderId="50" xfId="2" applyNumberFormat="1" applyFont="1" applyFill="1" applyBorder="1" applyAlignment="1" applyProtection="1">
      <protection hidden="1"/>
    </xf>
    <xf numFmtId="38" fontId="9" fillId="0" borderId="51" xfId="2" applyNumberFormat="1" applyFont="1" applyFill="1" applyBorder="1" applyAlignment="1" applyProtection="1">
      <protection hidden="1"/>
    </xf>
    <xf numFmtId="38" fontId="9" fillId="0" borderId="52" xfId="2" applyNumberFormat="1" applyFont="1" applyFill="1" applyBorder="1" applyAlignment="1" applyProtection="1">
      <protection hidden="1"/>
    </xf>
    <xf numFmtId="180" fontId="43" fillId="0" borderId="15" xfId="2" applyNumberFormat="1" applyFont="1" applyFill="1" applyBorder="1" applyAlignment="1" applyProtection="1">
      <alignment horizontal="right"/>
      <protection hidden="1"/>
    </xf>
    <xf numFmtId="180" fontId="43" fillId="0" borderId="4" xfId="2" applyNumberFormat="1" applyFont="1" applyFill="1" applyBorder="1" applyAlignment="1" applyProtection="1">
      <alignment horizontal="right"/>
      <protection hidden="1"/>
    </xf>
    <xf numFmtId="180" fontId="43" fillId="0" borderId="30" xfId="2" applyNumberFormat="1" applyFont="1" applyFill="1" applyBorder="1" applyAlignment="1" applyProtection="1">
      <alignment horizontal="right"/>
      <protection hidden="1"/>
    </xf>
    <xf numFmtId="176" fontId="9" fillId="0" borderId="47" xfId="4" applyFont="1" applyFill="1" applyBorder="1" applyAlignment="1" applyProtection="1">
      <alignment horizontal="right"/>
      <protection hidden="1"/>
    </xf>
    <xf numFmtId="176" fontId="9" fillId="0" borderId="48" xfId="4" applyFont="1" applyBorder="1" applyAlignment="1" applyProtection="1">
      <alignment horizontal="right"/>
      <protection hidden="1"/>
    </xf>
    <xf numFmtId="176" fontId="9" fillId="0" borderId="49" xfId="4" applyFont="1" applyBorder="1" applyAlignment="1" applyProtection="1">
      <alignment horizontal="right"/>
      <protection hidden="1"/>
    </xf>
    <xf numFmtId="176" fontId="9" fillId="0" borderId="50" xfId="4" applyFont="1" applyFill="1" applyBorder="1" applyAlignment="1" applyProtection="1">
      <alignment horizontal="right"/>
      <protection hidden="1"/>
    </xf>
    <xf numFmtId="176" fontId="9" fillId="0" borderId="51" xfId="4" applyFont="1" applyBorder="1" applyAlignment="1" applyProtection="1">
      <alignment horizontal="right"/>
      <protection hidden="1"/>
    </xf>
    <xf numFmtId="176" fontId="9" fillId="0" borderId="52" xfId="4" applyFont="1" applyBorder="1" applyAlignment="1" applyProtection="1">
      <alignment horizontal="right"/>
      <protection hidden="1"/>
    </xf>
    <xf numFmtId="178" fontId="9" fillId="0" borderId="52" xfId="2" applyNumberFormat="1" applyFont="1" applyFill="1" applyBorder="1" applyAlignment="1" applyProtection="1">
      <alignment horizontal="right"/>
      <protection hidden="1"/>
    </xf>
    <xf numFmtId="178" fontId="9" fillId="0" borderId="60" xfId="0" applyNumberFormat="1" applyFont="1" applyBorder="1" applyAlignment="1" applyProtection="1">
      <alignment horizontal="right"/>
      <protection hidden="1"/>
    </xf>
    <xf numFmtId="178" fontId="9" fillId="0" borderId="49" xfId="2" applyNumberFormat="1" applyFont="1" applyFill="1" applyBorder="1" applyAlignment="1" applyProtection="1">
      <protection hidden="1"/>
    </xf>
    <xf numFmtId="178" fontId="9" fillId="0" borderId="61" xfId="0" applyNumberFormat="1" applyFont="1" applyBorder="1" applyAlignment="1" applyProtection="1">
      <protection hidden="1"/>
    </xf>
    <xf numFmtId="176" fontId="40" fillId="0" borderId="15" xfId="4" applyFont="1" applyFill="1" applyBorder="1" applyAlignment="1" applyProtection="1">
      <protection hidden="1"/>
    </xf>
    <xf numFmtId="176" fontId="40" fillId="0" borderId="4" xfId="4" applyFont="1" applyFill="1" applyBorder="1" applyAlignment="1" applyProtection="1">
      <protection hidden="1"/>
    </xf>
    <xf numFmtId="176" fontId="40" fillId="0" borderId="30" xfId="4" applyFont="1" applyFill="1" applyBorder="1" applyAlignment="1" applyProtection="1">
      <protection hidden="1"/>
    </xf>
    <xf numFmtId="0" fontId="5" fillId="3" borderId="53" xfId="0" applyFont="1" applyFill="1" applyBorder="1" applyAlignment="1" applyProtection="1">
      <alignment horizontal="left" vertical="center"/>
      <protection hidden="1"/>
    </xf>
    <xf numFmtId="0" fontId="5" fillId="3" borderId="22" xfId="0" applyFont="1" applyFill="1" applyBorder="1" applyAlignment="1" applyProtection="1">
      <alignment horizontal="left" vertical="center"/>
      <protection hidden="1"/>
    </xf>
    <xf numFmtId="0" fontId="5" fillId="3" borderId="10" xfId="0" applyFont="1" applyFill="1" applyBorder="1" applyAlignment="1" applyProtection="1">
      <alignment horizontal="left" vertical="center"/>
      <protection hidden="1"/>
    </xf>
    <xf numFmtId="0" fontId="5" fillId="3" borderId="24" xfId="0" applyFont="1" applyFill="1" applyBorder="1" applyAlignment="1" applyProtection="1">
      <alignment horizontal="left" vertical="center"/>
      <protection hidden="1"/>
    </xf>
    <xf numFmtId="0" fontId="41" fillId="5" borderId="54" xfId="0" applyFont="1" applyFill="1" applyBorder="1" applyAlignment="1" applyProtection="1">
      <alignment horizontal="left" vertical="center" shrinkToFit="1"/>
      <protection locked="0"/>
    </xf>
    <xf numFmtId="0" fontId="41" fillId="5" borderId="29" xfId="0" applyFont="1" applyFill="1" applyBorder="1" applyAlignment="1" applyProtection="1">
      <alignment horizontal="left" vertical="center" shrinkToFit="1"/>
      <protection locked="0"/>
    </xf>
    <xf numFmtId="0" fontId="41" fillId="5" borderId="31" xfId="0" applyFont="1" applyFill="1" applyBorder="1" applyAlignment="1" applyProtection="1">
      <alignment horizontal="left" vertical="center" shrinkToFit="1"/>
      <protection locked="0"/>
    </xf>
    <xf numFmtId="0" fontId="40" fillId="0" borderId="39" xfId="0" quotePrefix="1" applyFont="1" applyFill="1" applyBorder="1" applyAlignment="1" applyProtection="1">
      <alignment vertical="center"/>
      <protection hidden="1"/>
    </xf>
    <xf numFmtId="0" fontId="40" fillId="0" borderId="34" xfId="0" quotePrefix="1" applyFont="1" applyFill="1" applyBorder="1" applyAlignment="1" applyProtection="1">
      <alignment vertical="center"/>
      <protection hidden="1"/>
    </xf>
    <xf numFmtId="0" fontId="41" fillId="6" borderId="4" xfId="0" applyFont="1" applyFill="1" applyBorder="1" applyAlignment="1" applyProtection="1">
      <alignment horizontal="center" shrinkToFit="1"/>
      <protection hidden="1"/>
    </xf>
    <xf numFmtId="0" fontId="41" fillId="6" borderId="34" xfId="0" applyFont="1" applyFill="1" applyBorder="1" applyAlignment="1" applyProtection="1">
      <alignment horizontal="center" shrinkToFit="1"/>
      <protection hidden="1"/>
    </xf>
    <xf numFmtId="0" fontId="5" fillId="6" borderId="20" xfId="0" applyFont="1" applyFill="1" applyBorder="1" applyAlignment="1" applyProtection="1">
      <alignment horizontal="left" vertical="center" shrinkToFit="1"/>
      <protection locked="0" hidden="1"/>
    </xf>
    <xf numFmtId="0" fontId="5" fillId="6" borderId="26" xfId="0" applyFont="1" applyFill="1" applyBorder="1" applyAlignment="1" applyProtection="1">
      <alignment horizontal="left" vertical="center" shrinkToFit="1"/>
      <protection locked="0" hidden="1"/>
    </xf>
    <xf numFmtId="0" fontId="41" fillId="5" borderId="14" xfId="0" applyFont="1" applyFill="1" applyBorder="1" applyAlignment="1" applyProtection="1">
      <alignment horizontal="left"/>
      <protection locked="0"/>
    </xf>
    <xf numFmtId="0" fontId="41" fillId="0" borderId="23" xfId="0" applyFont="1" applyBorder="1" applyAlignment="1" applyProtection="1">
      <alignment horizontal="left"/>
      <protection locked="0"/>
    </xf>
    <xf numFmtId="0" fontId="41" fillId="0" borderId="33" xfId="0" applyFont="1" applyBorder="1" applyAlignment="1" applyProtection="1">
      <alignment horizontal="left"/>
      <protection locked="0"/>
    </xf>
    <xf numFmtId="0" fontId="40" fillId="0" borderId="35" xfId="0" applyFont="1" applyFill="1" applyBorder="1" applyAlignment="1" applyProtection="1">
      <protection hidden="1"/>
    </xf>
    <xf numFmtId="0" fontId="40" fillId="0" borderId="33" xfId="0" applyFont="1" applyFill="1" applyBorder="1" applyAlignment="1" applyProtection="1">
      <protection hidden="1"/>
    </xf>
    <xf numFmtId="0" fontId="5" fillId="0" borderId="0" xfId="0" applyFont="1" applyAlignment="1" applyProtection="1">
      <alignment horizontal="left" wrapText="1"/>
      <protection hidden="1"/>
    </xf>
    <xf numFmtId="0" fontId="5" fillId="0" borderId="0" xfId="0" applyFont="1" applyAlignment="1" applyProtection="1">
      <alignment horizontal="left"/>
      <protection hidden="1"/>
    </xf>
    <xf numFmtId="180" fontId="43" fillId="0" borderId="5" xfId="2" applyNumberFormat="1" applyFont="1" applyFill="1" applyBorder="1" applyAlignment="1" applyProtection="1">
      <alignment horizontal="right"/>
      <protection hidden="1"/>
    </xf>
    <xf numFmtId="0" fontId="21" fillId="0" borderId="22" xfId="0" applyFont="1" applyBorder="1" applyAlignment="1" applyProtection="1">
      <alignment horizontal="center" vertical="top"/>
      <protection hidden="1"/>
    </xf>
    <xf numFmtId="176" fontId="9" fillId="0" borderId="43" xfId="4" applyFont="1" applyFill="1" applyBorder="1" applyAlignment="1" applyProtection="1">
      <alignment horizontal="right"/>
      <protection hidden="1"/>
    </xf>
    <xf numFmtId="176" fontId="9" fillId="0" borderId="44" xfId="4" applyFont="1" applyBorder="1" applyAlignment="1" applyProtection="1">
      <alignment horizontal="right"/>
      <protection hidden="1"/>
    </xf>
    <xf numFmtId="176" fontId="9" fillId="0" borderId="45" xfId="4" applyFont="1" applyBorder="1" applyAlignment="1" applyProtection="1">
      <alignment horizontal="right"/>
      <protection hidden="1"/>
    </xf>
    <xf numFmtId="0" fontId="41" fillId="5" borderId="39" xfId="0" applyFont="1" applyFill="1" applyBorder="1" applyAlignment="1" applyProtection="1">
      <alignment horizontal="center" vertical="center" shrinkToFit="1"/>
      <protection locked="0"/>
    </xf>
    <xf numFmtId="0" fontId="41" fillId="5" borderId="4" xfId="0" applyFont="1" applyFill="1" applyBorder="1" applyAlignment="1" applyProtection="1">
      <alignment horizontal="center" vertical="center" shrinkToFit="1"/>
      <protection locked="0"/>
    </xf>
    <xf numFmtId="0" fontId="40" fillId="0" borderId="5" xfId="8" applyFont="1" applyFill="1" applyBorder="1" applyAlignment="1">
      <alignment horizontal="left" vertical="center" shrinkToFit="1"/>
    </xf>
    <xf numFmtId="0" fontId="41" fillId="5" borderId="4" xfId="0" applyFont="1" applyFill="1" applyBorder="1" applyAlignment="1" applyProtection="1">
      <alignment horizontal="center" vertical="center" shrinkToFit="1"/>
      <protection hidden="1"/>
    </xf>
    <xf numFmtId="0" fontId="5" fillId="6" borderId="59" xfId="0" applyFont="1" applyFill="1" applyBorder="1" applyAlignment="1" applyProtection="1">
      <alignment vertical="center" shrinkToFit="1"/>
      <protection locked="0" hidden="1"/>
    </xf>
    <xf numFmtId="0" fontId="5" fillId="6" borderId="62" xfId="0" applyFont="1" applyFill="1" applyBorder="1" applyAlignment="1" applyProtection="1">
      <alignment vertical="center" shrinkToFit="1"/>
      <protection locked="0" hidden="1"/>
    </xf>
    <xf numFmtId="176" fontId="41" fillId="0" borderId="5" xfId="4" applyFont="1" applyFill="1" applyBorder="1" applyAlignment="1" applyProtection="1">
      <protection hidden="1"/>
    </xf>
    <xf numFmtId="176" fontId="40" fillId="0" borderId="5" xfId="3" applyNumberFormat="1" applyFont="1" applyFill="1" applyBorder="1" applyAlignment="1" applyProtection="1">
      <alignment vertical="center"/>
      <protection hidden="1"/>
    </xf>
    <xf numFmtId="176" fontId="41" fillId="0" borderId="14" xfId="4" applyFont="1" applyFill="1" applyBorder="1" applyAlignment="1" applyProtection="1">
      <alignment horizontal="right"/>
      <protection hidden="1"/>
    </xf>
    <xf numFmtId="176" fontId="41" fillId="0" borderId="23" xfId="4" applyFont="1" applyFill="1" applyBorder="1" applyAlignment="1" applyProtection="1">
      <alignment horizontal="right"/>
      <protection hidden="1"/>
    </xf>
    <xf numFmtId="176" fontId="41" fillId="0" borderId="36" xfId="4" applyFont="1" applyFill="1" applyBorder="1" applyAlignment="1" applyProtection="1">
      <alignment horizontal="right"/>
      <protection hidden="1"/>
    </xf>
    <xf numFmtId="0" fontId="5" fillId="6" borderId="20" xfId="0" applyNumberFormat="1" applyFont="1" applyFill="1" applyBorder="1" applyAlignment="1" applyProtection="1">
      <alignment horizontal="center" vertical="center"/>
      <protection hidden="1"/>
    </xf>
    <xf numFmtId="0" fontId="5" fillId="6" borderId="26" xfId="0" applyNumberFormat="1" applyFont="1" applyFill="1" applyBorder="1" applyAlignment="1" applyProtection="1">
      <alignment horizontal="center" vertical="center"/>
      <protection hidden="1"/>
    </xf>
    <xf numFmtId="0" fontId="5" fillId="6" borderId="17" xfId="0" applyNumberFormat="1" applyFont="1" applyFill="1" applyBorder="1" applyAlignment="1" applyProtection="1">
      <alignment horizontal="center" vertical="center"/>
      <protection hidden="1"/>
    </xf>
    <xf numFmtId="14" fontId="5" fillId="6" borderId="20" xfId="0" applyNumberFormat="1" applyFont="1" applyFill="1" applyBorder="1" applyAlignment="1" applyProtection="1">
      <alignment horizontal="center" vertical="center"/>
      <protection locked="0" hidden="1"/>
    </xf>
    <xf numFmtId="14" fontId="5" fillId="6" borderId="26" xfId="0" applyNumberFormat="1" applyFont="1" applyFill="1" applyBorder="1" applyAlignment="1" applyProtection="1">
      <alignment horizontal="center" vertical="center"/>
      <protection locked="0" hidden="1"/>
    </xf>
    <xf numFmtId="14" fontId="5" fillId="6" borderId="17" xfId="0" applyNumberFormat="1" applyFont="1" applyFill="1" applyBorder="1" applyAlignment="1" applyProtection="1">
      <alignment horizontal="center" vertical="center"/>
      <protection locked="0" hidden="1"/>
    </xf>
    <xf numFmtId="0" fontId="5" fillId="0" borderId="20" xfId="0" applyFont="1" applyBorder="1" applyAlignment="1" applyProtection="1">
      <alignment horizontal="left" vertical="center"/>
      <protection hidden="1"/>
    </xf>
    <xf numFmtId="0" fontId="5" fillId="0" borderId="26" xfId="0" applyFont="1" applyBorder="1" applyAlignment="1" applyProtection="1">
      <alignment horizontal="left" vertical="center"/>
      <protection hidden="1"/>
    </xf>
    <xf numFmtId="0" fontId="41" fillId="5" borderId="39" xfId="0" applyFont="1" applyFill="1" applyBorder="1" applyAlignment="1" applyProtection="1">
      <alignment vertical="center" shrinkToFit="1"/>
      <protection locked="0"/>
    </xf>
    <xf numFmtId="0" fontId="5" fillId="0" borderId="20" xfId="0" applyFont="1" applyFill="1" applyBorder="1" applyAlignment="1" applyProtection="1">
      <alignment horizontal="left" vertical="center"/>
      <protection hidden="1"/>
    </xf>
    <xf numFmtId="0" fontId="18" fillId="0" borderId="17" xfId="0" applyFont="1" applyFill="1" applyBorder="1" applyAlignment="1" applyProtection="1">
      <alignment horizontal="left" vertical="center"/>
      <protection hidden="1"/>
    </xf>
    <xf numFmtId="0" fontId="9" fillId="0" borderId="53" xfId="0" applyFont="1" applyBorder="1" applyAlignment="1" applyProtection="1">
      <alignment horizontal="left" vertical="top"/>
      <protection hidden="1"/>
    </xf>
    <xf numFmtId="0" fontId="9" fillId="0" borderId="22" xfId="0" applyFont="1" applyBorder="1" applyAlignment="1" applyProtection="1">
      <alignment horizontal="left" vertical="top"/>
      <protection hidden="1"/>
    </xf>
    <xf numFmtId="0" fontId="9" fillId="0" borderId="8" xfId="0" applyFont="1" applyBorder="1" applyAlignment="1" applyProtection="1">
      <alignment horizontal="left" vertical="top"/>
      <protection hidden="1"/>
    </xf>
    <xf numFmtId="0" fontId="9" fillId="0" borderId="18" xfId="0" applyFont="1" applyBorder="1" applyAlignment="1" applyProtection="1">
      <alignment horizontal="left" vertical="top"/>
      <protection hidden="1"/>
    </xf>
    <xf numFmtId="0" fontId="40" fillId="0" borderId="39" xfId="0" applyFont="1" applyBorder="1" applyAlignment="1" applyProtection="1">
      <alignment vertical="center"/>
      <protection hidden="1"/>
    </xf>
    <xf numFmtId="0" fontId="41" fillId="5" borderId="56" xfId="0" applyNumberFormat="1" applyFont="1" applyFill="1" applyBorder="1" applyAlignment="1" applyProtection="1">
      <alignment horizontal="left" vertical="center" shrinkToFit="1"/>
      <protection locked="0"/>
    </xf>
    <xf numFmtId="0" fontId="41" fillId="0" borderId="29" xfId="0" applyFont="1" applyBorder="1" applyAlignment="1" applyProtection="1">
      <alignment horizontal="left" vertical="center" shrinkToFit="1"/>
      <protection locked="0"/>
    </xf>
    <xf numFmtId="0" fontId="41" fillId="0" borderId="57" xfId="0" applyFont="1" applyBorder="1" applyAlignment="1" applyProtection="1">
      <alignment horizontal="left" vertical="center" shrinkToFit="1"/>
      <protection locked="0"/>
    </xf>
    <xf numFmtId="180" fontId="43" fillId="0" borderId="14" xfId="2" applyNumberFormat="1" applyFont="1" applyFill="1" applyBorder="1" applyAlignment="1" applyProtection="1">
      <alignment horizontal="right"/>
      <protection hidden="1"/>
    </xf>
    <xf numFmtId="180" fontId="43" fillId="0" borderId="23" xfId="2" applyNumberFormat="1" applyFont="1" applyFill="1" applyBorder="1" applyAlignment="1" applyProtection="1">
      <alignment horizontal="right"/>
      <protection hidden="1"/>
    </xf>
    <xf numFmtId="180" fontId="43" fillId="0" borderId="36" xfId="2" applyNumberFormat="1" applyFont="1" applyFill="1" applyBorder="1" applyAlignment="1" applyProtection="1">
      <alignment horizontal="right"/>
      <protection hidden="1"/>
    </xf>
    <xf numFmtId="0" fontId="5" fillId="0" borderId="0" xfId="0" applyFont="1" applyFill="1" applyBorder="1" applyAlignment="1" applyProtection="1">
      <alignment horizontal="left" vertical="center"/>
      <protection hidden="1"/>
    </xf>
    <xf numFmtId="0" fontId="5" fillId="0" borderId="0" xfId="0" applyFont="1" applyFill="1" applyBorder="1" applyAlignment="1" applyProtection="1">
      <alignment horizontal="center" vertical="center"/>
      <protection locked="0" hidden="1"/>
    </xf>
    <xf numFmtId="0" fontId="5" fillId="6" borderId="20" xfId="0" applyFont="1" applyFill="1" applyBorder="1" applyAlignment="1" applyProtection="1">
      <alignment horizontal="center" vertical="center" shrinkToFit="1"/>
      <protection locked="0" hidden="1"/>
    </xf>
    <xf numFmtId="0" fontId="5" fillId="6" borderId="26" xfId="0" applyFont="1" applyFill="1" applyBorder="1" applyAlignment="1" applyProtection="1">
      <alignment horizontal="center" vertical="center" shrinkToFit="1"/>
      <protection locked="0" hidden="1"/>
    </xf>
    <xf numFmtId="0" fontId="5" fillId="6" borderId="19" xfId="0" applyNumberFormat="1" applyFont="1" applyFill="1" applyBorder="1" applyAlignment="1" applyProtection="1">
      <alignment horizontal="center" vertical="center"/>
      <protection hidden="1"/>
    </xf>
    <xf numFmtId="0" fontId="5" fillId="6" borderId="58" xfId="0" applyNumberFormat="1" applyFont="1" applyFill="1" applyBorder="1" applyAlignment="1" applyProtection="1">
      <alignment horizontal="center" vertical="center"/>
      <protection hidden="1"/>
    </xf>
    <xf numFmtId="0" fontId="5" fillId="6" borderId="59" xfId="0" applyNumberFormat="1" applyFont="1" applyFill="1" applyBorder="1" applyAlignment="1" applyProtection="1">
      <alignment horizontal="center" vertical="center"/>
      <protection hidden="1"/>
    </xf>
    <xf numFmtId="0" fontId="9" fillId="0" borderId="10" xfId="0" applyFont="1" applyBorder="1" applyAlignment="1" applyProtection="1">
      <alignment horizontal="left" vertical="top"/>
      <protection hidden="1"/>
    </xf>
    <xf numFmtId="0" fontId="9" fillId="0" borderId="24" xfId="0" applyFont="1" applyBorder="1" applyAlignment="1" applyProtection="1">
      <alignment horizontal="left" vertical="top"/>
      <protection hidden="1"/>
    </xf>
    <xf numFmtId="0" fontId="18" fillId="0" borderId="26" xfId="0" applyFont="1" applyBorder="1" applyAlignment="1" applyProtection="1">
      <alignment horizontal="left" vertical="center"/>
      <protection hidden="1"/>
    </xf>
    <xf numFmtId="0" fontId="5" fillId="6" borderId="59" xfId="0" applyFont="1" applyFill="1" applyBorder="1" applyAlignment="1" applyProtection="1">
      <alignment horizontal="left" vertical="center"/>
      <protection locked="0" hidden="1"/>
    </xf>
    <xf numFmtId="0" fontId="5" fillId="6" borderId="26" xfId="0" applyFont="1" applyFill="1" applyBorder="1" applyAlignment="1" applyProtection="1">
      <alignment horizontal="left" vertical="center"/>
      <protection locked="0" hidden="1"/>
    </xf>
    <xf numFmtId="0" fontId="5" fillId="6" borderId="17" xfId="0" applyFont="1" applyFill="1" applyBorder="1" applyAlignment="1" applyProtection="1">
      <alignment horizontal="left" vertical="center"/>
      <protection locked="0" hidden="1"/>
    </xf>
    <xf numFmtId="0" fontId="5" fillId="0" borderId="37" xfId="0" applyFont="1" applyFill="1" applyBorder="1" applyAlignment="1" applyProtection="1">
      <alignment horizontal="center" vertical="center"/>
      <protection hidden="1"/>
    </xf>
    <xf numFmtId="0" fontId="39" fillId="0" borderId="37" xfId="0" applyFont="1" applyFill="1" applyBorder="1" applyAlignment="1" applyProtection="1">
      <alignment horizontal="center"/>
      <protection hidden="1"/>
    </xf>
    <xf numFmtId="0" fontId="21" fillId="0" borderId="38" xfId="0" applyFont="1" applyFill="1" applyBorder="1" applyAlignment="1" applyProtection="1">
      <alignment horizontal="center"/>
      <protection hidden="1"/>
    </xf>
    <xf numFmtId="0" fontId="38" fillId="0" borderId="37" xfId="0" applyFont="1" applyFill="1" applyBorder="1" applyAlignment="1" applyProtection="1">
      <alignment horizontal="center"/>
      <protection hidden="1"/>
    </xf>
    <xf numFmtId="0" fontId="37" fillId="6" borderId="40" xfId="0" applyFont="1" applyFill="1" applyBorder="1" applyAlignment="1" applyProtection="1">
      <alignment horizontal="left" vertical="top" wrapText="1"/>
      <protection locked="0"/>
    </xf>
    <xf numFmtId="0" fontId="37" fillId="6" borderId="41" xfId="0" applyFont="1" applyFill="1" applyBorder="1" applyAlignment="1" applyProtection="1">
      <alignment horizontal="left" vertical="top"/>
      <protection locked="0"/>
    </xf>
    <xf numFmtId="0" fontId="37" fillId="6" borderId="42" xfId="0" applyFont="1" applyFill="1" applyBorder="1" applyAlignment="1" applyProtection="1">
      <alignment horizontal="left" vertical="top"/>
      <protection locked="0"/>
    </xf>
    <xf numFmtId="0" fontId="37" fillId="6" borderId="8" xfId="0" applyFont="1" applyFill="1" applyBorder="1" applyAlignment="1" applyProtection="1">
      <alignment horizontal="left" vertical="top"/>
      <protection locked="0"/>
    </xf>
    <xf numFmtId="0" fontId="37" fillId="6" borderId="0" xfId="0" applyFont="1" applyFill="1" applyBorder="1" applyAlignment="1" applyProtection="1">
      <alignment horizontal="left" vertical="top"/>
      <protection locked="0"/>
    </xf>
    <xf numFmtId="0" fontId="37" fillId="6" borderId="18" xfId="0" applyFont="1" applyFill="1" applyBorder="1" applyAlignment="1" applyProtection="1">
      <alignment horizontal="left" vertical="top"/>
      <protection locked="0"/>
    </xf>
    <xf numFmtId="0" fontId="37" fillId="6" borderId="10" xfId="0" applyFont="1" applyFill="1" applyBorder="1" applyAlignment="1" applyProtection="1">
      <alignment horizontal="left" vertical="top"/>
      <protection locked="0"/>
    </xf>
    <xf numFmtId="0" fontId="37" fillId="6" borderId="12" xfId="0" applyFont="1" applyFill="1" applyBorder="1" applyAlignment="1" applyProtection="1">
      <alignment horizontal="left" vertical="top"/>
      <protection locked="0"/>
    </xf>
    <xf numFmtId="0" fontId="37" fillId="6" borderId="24" xfId="0" applyFont="1" applyFill="1" applyBorder="1" applyAlignment="1" applyProtection="1">
      <alignment horizontal="left" vertical="top"/>
      <protection locked="0"/>
    </xf>
    <xf numFmtId="38" fontId="40" fillId="0" borderId="50" xfId="2" applyNumberFormat="1" applyFont="1" applyFill="1" applyBorder="1" applyAlignment="1" applyProtection="1">
      <alignment horizontal="center"/>
      <protection hidden="1"/>
    </xf>
    <xf numFmtId="38" fontId="40" fillId="0" borderId="51" xfId="2" applyNumberFormat="1" applyFont="1" applyFill="1" applyBorder="1" applyAlignment="1" applyProtection="1">
      <alignment horizontal="center"/>
      <protection hidden="1"/>
    </xf>
    <xf numFmtId="38" fontId="40" fillId="0" borderId="52" xfId="2" applyNumberFormat="1" applyFont="1" applyFill="1" applyBorder="1" applyAlignment="1" applyProtection="1">
      <alignment horizontal="center"/>
      <protection hidden="1"/>
    </xf>
    <xf numFmtId="0" fontId="21" fillId="0" borderId="38" xfId="0" applyFont="1" applyFill="1" applyBorder="1" applyAlignment="1" applyProtection="1">
      <alignment horizontal="center" vertical="center"/>
      <protection hidden="1"/>
    </xf>
    <xf numFmtId="0" fontId="28" fillId="6" borderId="26" xfId="0" applyFont="1" applyFill="1" applyBorder="1" applyAlignment="1" applyProtection="1">
      <alignment horizontal="center"/>
      <protection locked="0" hidden="1"/>
    </xf>
    <xf numFmtId="0" fontId="28" fillId="6" borderId="17" xfId="0" applyFont="1" applyFill="1" applyBorder="1" applyAlignment="1" applyProtection="1">
      <alignment horizontal="center"/>
      <protection locked="0" hidden="1"/>
    </xf>
    <xf numFmtId="0" fontId="28" fillId="6" borderId="20" xfId="0" applyFont="1" applyFill="1" applyBorder="1" applyAlignment="1" applyProtection="1">
      <alignment horizontal="left"/>
      <protection locked="0" hidden="1"/>
    </xf>
    <xf numFmtId="0" fontId="28" fillId="6" borderId="26" xfId="0" applyFont="1" applyFill="1" applyBorder="1" applyAlignment="1" applyProtection="1">
      <alignment horizontal="left"/>
      <protection locked="0" hidden="1"/>
    </xf>
    <xf numFmtId="0" fontId="28" fillId="6" borderId="17" xfId="0" applyFont="1" applyFill="1" applyBorder="1" applyAlignment="1" applyProtection="1">
      <alignment horizontal="left"/>
      <protection locked="0" hidden="1"/>
    </xf>
    <xf numFmtId="0" fontId="20" fillId="0" borderId="53" xfId="0" applyFont="1" applyFill="1" applyBorder="1" applyAlignment="1" applyProtection="1">
      <alignment horizontal="left" vertical="top"/>
      <protection hidden="1"/>
    </xf>
    <xf numFmtId="0" fontId="20" fillId="0" borderId="6" xfId="0" applyFont="1" applyFill="1" applyBorder="1" applyAlignment="1" applyProtection="1">
      <alignment horizontal="left" vertical="top"/>
      <protection hidden="1"/>
    </xf>
    <xf numFmtId="0" fontId="20" fillId="0" borderId="20" xfId="0" applyFont="1" applyFill="1" applyBorder="1" applyAlignment="1" applyProtection="1">
      <alignment horizontal="center"/>
      <protection hidden="1"/>
    </xf>
    <xf numFmtId="0" fontId="20" fillId="0" borderId="26" xfId="0" applyFont="1" applyFill="1" applyBorder="1" applyAlignment="1" applyProtection="1">
      <alignment horizontal="center"/>
      <protection hidden="1"/>
    </xf>
    <xf numFmtId="0" fontId="20" fillId="0" borderId="17" xfId="0" applyFont="1" applyFill="1" applyBorder="1" applyAlignment="1" applyProtection="1">
      <alignment horizontal="center"/>
      <protection hidden="1"/>
    </xf>
    <xf numFmtId="0" fontId="21" fillId="0" borderId="67" xfId="0" applyFont="1" applyBorder="1" applyAlignment="1" applyProtection="1">
      <alignment horizontal="center" vertical="top"/>
      <protection hidden="1"/>
    </xf>
    <xf numFmtId="0" fontId="21" fillId="0" borderId="12" xfId="0" applyFont="1" applyBorder="1" applyAlignment="1" applyProtection="1">
      <alignment horizontal="center" vertical="top"/>
      <protection hidden="1"/>
    </xf>
    <xf numFmtId="0" fontId="21" fillId="0" borderId="24" xfId="0" applyFont="1" applyBorder="1" applyAlignment="1" applyProtection="1">
      <alignment horizontal="center" vertical="top"/>
      <protection hidden="1"/>
    </xf>
    <xf numFmtId="49" fontId="20" fillId="0" borderId="10" xfId="0" applyNumberFormat="1" applyFont="1" applyFill="1" applyBorder="1" applyAlignment="1" applyProtection="1">
      <alignment horizontal="center" vertical="top"/>
      <protection hidden="1"/>
    </xf>
    <xf numFmtId="49" fontId="20" fillId="0" borderId="12" xfId="0" applyNumberFormat="1" applyFont="1" applyFill="1" applyBorder="1" applyAlignment="1" applyProtection="1">
      <alignment horizontal="center" vertical="top"/>
      <protection hidden="1"/>
    </xf>
    <xf numFmtId="49" fontId="20" fillId="0" borderId="24" xfId="0" applyNumberFormat="1" applyFont="1" applyFill="1" applyBorder="1" applyAlignment="1" applyProtection="1">
      <alignment horizontal="center" vertical="top"/>
      <protection hidden="1"/>
    </xf>
    <xf numFmtId="0" fontId="8" fillId="6" borderId="20" xfId="0" applyNumberFormat="1" applyFont="1" applyFill="1" applyBorder="1" applyAlignment="1" applyProtection="1">
      <alignment horizontal="center" vertical="center"/>
      <protection hidden="1"/>
    </xf>
    <xf numFmtId="0" fontId="15" fillId="6" borderId="26" xfId="0" applyFont="1" applyFill="1" applyBorder="1" applyAlignment="1" applyProtection="1">
      <protection hidden="1"/>
    </xf>
    <xf numFmtId="0" fontId="15" fillId="6" borderId="20" xfId="0" applyFont="1" applyFill="1" applyBorder="1" applyAlignment="1" applyProtection="1">
      <alignment horizontal="center"/>
      <protection hidden="1"/>
    </xf>
    <xf numFmtId="0" fontId="15" fillId="6" borderId="26" xfId="0" applyFont="1" applyFill="1" applyBorder="1" applyAlignment="1" applyProtection="1">
      <alignment horizontal="center"/>
      <protection hidden="1"/>
    </xf>
    <xf numFmtId="0" fontId="15" fillId="6" borderId="17" xfId="0" applyFont="1" applyFill="1" applyBorder="1" applyAlignment="1" applyProtection="1">
      <alignment horizontal="center"/>
      <protection hidden="1"/>
    </xf>
    <xf numFmtId="178" fontId="9" fillId="0" borderId="45" xfId="2" applyNumberFormat="1" applyFont="1" applyFill="1" applyBorder="1" applyAlignment="1" applyProtection="1">
      <protection hidden="1"/>
    </xf>
    <xf numFmtId="178" fontId="9" fillId="0" borderId="46" xfId="0" applyNumberFormat="1" applyFont="1" applyBorder="1" applyAlignment="1" applyProtection="1">
      <protection hidden="1"/>
    </xf>
    <xf numFmtId="0" fontId="41" fillId="5" borderId="14" xfId="0" applyFont="1" applyFill="1" applyBorder="1" applyAlignment="1" applyProtection="1">
      <protection locked="0"/>
    </xf>
    <xf numFmtId="0" fontId="41" fillId="0" borderId="23" xfId="0" applyFont="1" applyBorder="1" applyAlignment="1" applyProtection="1">
      <protection locked="0"/>
    </xf>
    <xf numFmtId="0" fontId="41" fillId="0" borderId="33" xfId="0" applyFont="1" applyBorder="1" applyAlignment="1" applyProtection="1">
      <protection locked="0"/>
    </xf>
    <xf numFmtId="14" fontId="5" fillId="0" borderId="0" xfId="0" applyNumberFormat="1" applyFont="1" applyFill="1" applyBorder="1" applyAlignment="1" applyProtection="1">
      <alignment horizontal="center" vertical="center"/>
      <protection locked="0" hidden="1"/>
    </xf>
    <xf numFmtId="0" fontId="5" fillId="0" borderId="0" xfId="0" applyFont="1" applyFill="1" applyBorder="1" applyAlignment="1" applyProtection="1">
      <alignment horizontal="center"/>
      <protection locked="0" hidden="1"/>
    </xf>
    <xf numFmtId="0" fontId="40" fillId="6" borderId="4" xfId="0" applyFont="1" applyFill="1" applyBorder="1" applyAlignment="1" applyProtection="1">
      <alignment horizontal="center" vertical="center"/>
      <protection hidden="1"/>
    </xf>
    <xf numFmtId="0" fontId="40" fillId="6" borderId="34" xfId="0" applyFont="1" applyFill="1" applyBorder="1" applyAlignment="1" applyProtection="1">
      <alignment horizontal="center" vertical="center"/>
      <protection hidden="1"/>
    </xf>
    <xf numFmtId="0" fontId="41" fillId="5" borderId="39" xfId="0" applyFont="1" applyFill="1" applyBorder="1" applyAlignment="1" applyProtection="1">
      <alignment horizontal="left" shrinkToFit="1"/>
      <protection locked="0"/>
    </xf>
    <xf numFmtId="0" fontId="41" fillId="5" borderId="4" xfId="0" applyFont="1" applyFill="1" applyBorder="1" applyAlignment="1" applyProtection="1">
      <alignment horizontal="left" shrinkToFit="1"/>
      <protection locked="0"/>
    </xf>
    <xf numFmtId="38" fontId="40" fillId="0" borderId="43" xfId="2" applyNumberFormat="1" applyFont="1" applyFill="1" applyBorder="1" applyAlignment="1" applyProtection="1">
      <alignment horizontal="center"/>
      <protection hidden="1"/>
    </xf>
    <xf numFmtId="38" fontId="40" fillId="0" borderId="44" xfId="2" applyNumberFormat="1" applyFont="1" applyFill="1" applyBorder="1" applyAlignment="1" applyProtection="1">
      <alignment horizontal="center"/>
      <protection hidden="1"/>
    </xf>
    <xf numFmtId="38" fontId="40" fillId="0" borderId="45" xfId="2" applyNumberFormat="1" applyFont="1" applyFill="1" applyBorder="1" applyAlignment="1" applyProtection="1">
      <alignment horizontal="center"/>
      <protection hidden="1"/>
    </xf>
    <xf numFmtId="38" fontId="9" fillId="0" borderId="43" xfId="2" applyNumberFormat="1" applyFont="1" applyFill="1" applyBorder="1" applyAlignment="1" applyProtection="1">
      <protection hidden="1"/>
    </xf>
    <xf numFmtId="38" fontId="9" fillId="0" borderId="44" xfId="2" applyNumberFormat="1" applyFont="1" applyFill="1" applyBorder="1" applyAlignment="1" applyProtection="1">
      <protection hidden="1"/>
    </xf>
    <xf numFmtId="38" fontId="9" fillId="0" borderId="45" xfId="2" applyNumberFormat="1" applyFont="1" applyFill="1" applyBorder="1" applyAlignment="1" applyProtection="1">
      <protection hidden="1"/>
    </xf>
    <xf numFmtId="49" fontId="5" fillId="6" borderId="20" xfId="0" applyNumberFormat="1" applyFont="1" applyFill="1" applyBorder="1" applyAlignment="1" applyProtection="1">
      <alignment horizontal="center" vertical="center"/>
      <protection locked="0" hidden="1"/>
    </xf>
    <xf numFmtId="49" fontId="5" fillId="6" borderId="26" xfId="0" applyNumberFormat="1" applyFont="1" applyFill="1" applyBorder="1" applyAlignment="1" applyProtection="1">
      <alignment horizontal="center" vertical="center"/>
      <protection locked="0" hidden="1"/>
    </xf>
    <xf numFmtId="49" fontId="5" fillId="6" borderId="17" xfId="0" applyNumberFormat="1" applyFont="1" applyFill="1" applyBorder="1" applyAlignment="1" applyProtection="1">
      <alignment horizontal="center" vertical="center"/>
      <protection locked="0" hidden="1"/>
    </xf>
    <xf numFmtId="0" fontId="40" fillId="0" borderId="1" xfId="8" applyFont="1" applyFill="1" applyBorder="1" applyAlignment="1">
      <alignment horizontal="left" vertical="center" shrinkToFit="1"/>
    </xf>
    <xf numFmtId="176" fontId="41" fillId="0" borderId="1" xfId="4" applyFont="1" applyFill="1" applyBorder="1" applyAlignment="1" applyProtection="1">
      <protection hidden="1"/>
    </xf>
    <xf numFmtId="176" fontId="40" fillId="0" borderId="1" xfId="3" applyNumberFormat="1" applyFont="1" applyFill="1" applyBorder="1" applyAlignment="1" applyProtection="1">
      <alignment vertical="center"/>
      <protection hidden="1"/>
    </xf>
    <xf numFmtId="176" fontId="58" fillId="0" borderId="15" xfId="4" applyFont="1" applyFill="1" applyBorder="1" applyAlignment="1" applyProtection="1">
      <protection hidden="1"/>
    </xf>
    <xf numFmtId="176" fontId="58" fillId="0" borderId="4" xfId="4" applyFont="1" applyFill="1" applyBorder="1" applyAlignment="1" applyProtection="1">
      <protection hidden="1"/>
    </xf>
    <xf numFmtId="176" fontId="58" fillId="0" borderId="30" xfId="4" applyFont="1" applyFill="1" applyBorder="1" applyAlignment="1" applyProtection="1">
      <protection hidden="1"/>
    </xf>
    <xf numFmtId="0" fontId="0" fillId="0" borderId="15" xfId="8" applyFont="1" applyFill="1" applyBorder="1" applyAlignment="1">
      <alignment vertical="center" shrinkToFit="1"/>
    </xf>
    <xf numFmtId="0" fontId="1" fillId="0" borderId="4" xfId="8" applyFont="1" applyFill="1" applyBorder="1" applyAlignment="1">
      <alignment vertical="center" shrinkToFit="1"/>
    </xf>
    <xf numFmtId="0" fontId="1" fillId="0" borderId="30" xfId="8" applyFont="1" applyFill="1" applyBorder="1" applyAlignment="1">
      <alignment vertical="center" shrinkToFit="1"/>
    </xf>
    <xf numFmtId="0" fontId="0" fillId="0" borderId="14" xfId="6" applyFont="1" applyFill="1" applyBorder="1" applyAlignment="1" applyProtection="1">
      <alignment vertical="center" shrinkToFit="1"/>
      <protection hidden="1"/>
    </xf>
    <xf numFmtId="0" fontId="1" fillId="0" borderId="23" xfId="6" applyFont="1" applyFill="1" applyBorder="1" applyAlignment="1" applyProtection="1">
      <alignment vertical="center" shrinkToFit="1"/>
      <protection hidden="1"/>
    </xf>
    <xf numFmtId="0" fontId="1" fillId="0" borderId="36" xfId="6" applyFont="1" applyFill="1" applyBorder="1" applyAlignment="1" applyProtection="1">
      <alignment vertical="center" shrinkToFit="1"/>
      <protection hidden="1"/>
    </xf>
    <xf numFmtId="176" fontId="58" fillId="0" borderId="53" xfId="3" applyNumberFormat="1" applyFont="1" applyFill="1" applyBorder="1" applyAlignment="1" applyProtection="1">
      <alignment vertical="center"/>
      <protection hidden="1"/>
    </xf>
    <xf numFmtId="176" fontId="58" fillId="0" borderId="6" xfId="3" applyNumberFormat="1" applyFont="1" applyFill="1" applyBorder="1" applyAlignment="1" applyProtection="1">
      <alignment vertical="center"/>
      <protection hidden="1"/>
    </xf>
    <xf numFmtId="176" fontId="58" fillId="0" borderId="22" xfId="3" applyNumberFormat="1" applyFont="1" applyFill="1" applyBorder="1" applyAlignment="1" applyProtection="1">
      <alignment vertical="center"/>
      <protection hidden="1"/>
    </xf>
    <xf numFmtId="178" fontId="42" fillId="6" borderId="14" xfId="2" applyNumberFormat="1" applyFont="1" applyFill="1" applyBorder="1" applyAlignment="1" applyProtection="1">
      <alignment horizontal="center"/>
      <protection locked="0" hidden="1"/>
    </xf>
    <xf numFmtId="178" fontId="42" fillId="6" borderId="36" xfId="2" applyNumberFormat="1" applyFont="1" applyFill="1" applyBorder="1" applyAlignment="1" applyProtection="1">
      <alignment horizontal="center"/>
      <protection locked="0" hidden="1"/>
    </xf>
    <xf numFmtId="176" fontId="58" fillId="0" borderId="14" xfId="4" applyFont="1" applyFill="1" applyBorder="1" applyAlignment="1" applyProtection="1">
      <alignment horizontal="right"/>
      <protection hidden="1"/>
    </xf>
    <xf numFmtId="176" fontId="58" fillId="0" borderId="23" xfId="4" applyFont="1" applyFill="1" applyBorder="1" applyAlignment="1" applyProtection="1">
      <alignment horizontal="right"/>
      <protection hidden="1"/>
    </xf>
    <xf numFmtId="176" fontId="58" fillId="0" borderId="36" xfId="4" applyFont="1" applyFill="1" applyBorder="1" applyAlignment="1" applyProtection="1">
      <alignment horizontal="right"/>
      <protection hidden="1"/>
    </xf>
    <xf numFmtId="176" fontId="58" fillId="0" borderId="15" xfId="3" applyNumberFormat="1" applyFont="1" applyFill="1" applyBorder="1" applyAlignment="1" applyProtection="1">
      <alignment vertical="center"/>
      <protection hidden="1"/>
    </xf>
    <xf numFmtId="176" fontId="58" fillId="0" borderId="4" xfId="3" applyNumberFormat="1" applyFont="1" applyFill="1" applyBorder="1" applyAlignment="1" applyProtection="1">
      <alignment vertical="center"/>
      <protection hidden="1"/>
    </xf>
    <xf numFmtId="176" fontId="58" fillId="0" borderId="30" xfId="3" applyNumberFormat="1" applyFont="1" applyFill="1" applyBorder="1" applyAlignment="1" applyProtection="1">
      <alignment vertical="center"/>
      <protection hidden="1"/>
    </xf>
    <xf numFmtId="180" fontId="43" fillId="0" borderId="1" xfId="2" applyNumberFormat="1" applyFont="1" applyFill="1" applyBorder="1" applyAlignment="1" applyProtection="1">
      <alignment horizontal="right"/>
      <protection hidden="1"/>
    </xf>
    <xf numFmtId="176" fontId="40" fillId="0" borderId="1" xfId="4" applyFont="1" applyFill="1" applyBorder="1" applyAlignment="1" applyProtection="1">
      <protection hidden="1"/>
    </xf>
    <xf numFmtId="178" fontId="42" fillId="6" borderId="1" xfId="2" applyNumberFormat="1" applyFont="1" applyFill="1" applyBorder="1" applyAlignment="1" applyProtection="1">
      <alignment horizontal="center"/>
      <protection locked="0" hidden="1"/>
    </xf>
    <xf numFmtId="176" fontId="40" fillId="0" borderId="5" xfId="4" applyFont="1" applyFill="1" applyBorder="1" applyAlignment="1" applyProtection="1">
      <protection hidden="1"/>
    </xf>
    <xf numFmtId="178" fontId="42" fillId="6" borderId="5" xfId="2" applyNumberFormat="1" applyFont="1" applyFill="1" applyBorder="1" applyAlignment="1" applyProtection="1">
      <alignment horizontal="center"/>
      <protection locked="0" hidden="1"/>
    </xf>
    <xf numFmtId="0" fontId="9" fillId="7" borderId="8" xfId="0" applyFont="1" applyFill="1" applyBorder="1" applyAlignment="1" applyProtection="1">
      <alignment horizontal="center" vertical="center" wrapText="1" shrinkToFit="1"/>
    </xf>
    <xf numFmtId="0" fontId="9" fillId="7" borderId="0" xfId="0" applyFont="1" applyFill="1" applyBorder="1" applyAlignment="1" applyProtection="1">
      <alignment horizontal="center" vertical="center" wrapText="1" shrinkToFit="1"/>
    </xf>
    <xf numFmtId="0" fontId="9" fillId="7" borderId="18" xfId="0" applyFont="1" applyFill="1" applyBorder="1" applyAlignment="1" applyProtection="1">
      <alignment horizontal="center" vertical="center" wrapText="1" shrinkToFit="1"/>
    </xf>
    <xf numFmtId="0" fontId="9" fillId="7" borderId="10" xfId="0" applyFont="1" applyFill="1" applyBorder="1" applyAlignment="1" applyProtection="1">
      <alignment horizontal="center" vertical="center" wrapText="1" shrinkToFit="1"/>
    </xf>
    <xf numFmtId="0" fontId="9" fillId="7" borderId="12" xfId="0" applyFont="1" applyFill="1" applyBorder="1" applyAlignment="1" applyProtection="1">
      <alignment horizontal="center" vertical="center" wrapText="1" shrinkToFit="1"/>
    </xf>
    <xf numFmtId="0" fontId="9" fillId="7" borderId="24" xfId="0" applyFont="1" applyFill="1" applyBorder="1" applyAlignment="1" applyProtection="1">
      <alignment horizontal="center" vertical="center" wrapText="1" shrinkToFit="1"/>
    </xf>
    <xf numFmtId="0" fontId="9" fillId="0" borderId="32" xfId="0" applyFont="1" applyFill="1" applyBorder="1" applyAlignment="1" applyProtection="1">
      <alignment horizontal="center" vertical="center"/>
    </xf>
    <xf numFmtId="0" fontId="9" fillId="0" borderId="9" xfId="0" applyFont="1" applyFill="1" applyBorder="1" applyAlignment="1" applyProtection="1">
      <alignment horizontal="center" vertical="center"/>
    </xf>
    <xf numFmtId="0" fontId="9" fillId="0" borderId="13" xfId="0" applyFont="1" applyFill="1" applyBorder="1" applyAlignment="1" applyProtection="1">
      <alignment horizontal="center" vertical="center"/>
    </xf>
    <xf numFmtId="0" fontId="9" fillId="0" borderId="1" xfId="0" applyFont="1" applyFill="1" applyBorder="1" applyAlignment="1" applyProtection="1">
      <alignment horizontal="center" vertical="center"/>
    </xf>
    <xf numFmtId="0" fontId="9" fillId="0" borderId="5" xfId="0" applyFont="1" applyFill="1" applyBorder="1" applyAlignment="1" applyProtection="1">
      <alignment horizontal="center" vertical="center"/>
    </xf>
    <xf numFmtId="0" fontId="9" fillId="7" borderId="69" xfId="0" applyFont="1" applyFill="1" applyBorder="1" applyAlignment="1" applyProtection="1">
      <alignment horizontal="center" vertical="center" wrapText="1"/>
    </xf>
    <xf numFmtId="0" fontId="9" fillId="7" borderId="7" xfId="0" applyFont="1" applyFill="1" applyBorder="1" applyAlignment="1" applyProtection="1">
      <alignment horizontal="center" vertical="center" wrapText="1"/>
    </xf>
    <xf numFmtId="0" fontId="9" fillId="7" borderId="70" xfId="0" applyFont="1" applyFill="1" applyBorder="1" applyAlignment="1" applyProtection="1">
      <alignment horizontal="center" vertical="center" wrapText="1"/>
    </xf>
    <xf numFmtId="0" fontId="9" fillId="6" borderId="32" xfId="0" applyFont="1" applyFill="1" applyBorder="1" applyAlignment="1" applyProtection="1">
      <alignment horizontal="center" vertical="center"/>
    </xf>
    <xf numFmtId="0" fontId="9" fillId="6" borderId="9" xfId="0" applyFont="1" applyFill="1" applyBorder="1" applyAlignment="1" applyProtection="1">
      <alignment horizontal="center" vertical="center"/>
    </xf>
    <xf numFmtId="0" fontId="9" fillId="6" borderId="53" xfId="0" applyFont="1" applyFill="1" applyBorder="1" applyAlignment="1" applyProtection="1">
      <alignment horizontal="center" vertical="center"/>
    </xf>
    <xf numFmtId="0" fontId="9" fillId="6" borderId="8" xfId="0" applyFont="1" applyFill="1" applyBorder="1" applyAlignment="1" applyProtection="1">
      <alignment horizontal="center" vertical="center"/>
    </xf>
    <xf numFmtId="0" fontId="5" fillId="6" borderId="32" xfId="0" applyFont="1" applyFill="1" applyBorder="1" applyAlignment="1" applyProtection="1">
      <alignment horizontal="center" vertical="center"/>
    </xf>
    <xf numFmtId="0" fontId="5" fillId="6" borderId="9" xfId="0" applyFont="1" applyFill="1" applyBorder="1" applyAlignment="1" applyProtection="1">
      <alignment horizontal="center" vertical="center"/>
    </xf>
    <xf numFmtId="0" fontId="9" fillId="7" borderId="32" xfId="0" applyFont="1" applyFill="1" applyBorder="1" applyAlignment="1" applyProtection="1">
      <alignment horizontal="center" vertical="center"/>
    </xf>
    <xf numFmtId="0" fontId="9" fillId="7" borderId="9" xfId="0" applyFont="1" applyFill="1" applyBorder="1" applyAlignment="1" applyProtection="1">
      <alignment horizontal="center" vertical="center"/>
    </xf>
    <xf numFmtId="177" fontId="9" fillId="6" borderId="32" xfId="0" applyNumberFormat="1" applyFont="1" applyFill="1" applyBorder="1" applyAlignment="1" applyProtection="1">
      <alignment horizontal="center" vertical="center" wrapText="1"/>
    </xf>
    <xf numFmtId="177" fontId="9" fillId="6" borderId="9" xfId="0" applyNumberFormat="1" applyFont="1" applyFill="1" applyBorder="1" applyAlignment="1" applyProtection="1">
      <alignment horizontal="center" vertical="center" wrapText="1"/>
    </xf>
    <xf numFmtId="0" fontId="9" fillId="6" borderId="32" xfId="0" applyFont="1" applyFill="1" applyBorder="1" applyAlignment="1" applyProtection="1">
      <alignment horizontal="center" wrapText="1"/>
    </xf>
    <xf numFmtId="0" fontId="9" fillId="6" borderId="11" xfId="0" applyFont="1" applyFill="1" applyBorder="1" applyAlignment="1" applyProtection="1">
      <alignment horizontal="center" wrapText="1"/>
    </xf>
    <xf numFmtId="0" fontId="5" fillId="6" borderId="11" xfId="0" applyFont="1" applyFill="1" applyBorder="1" applyAlignment="1" applyProtection="1">
      <alignment horizontal="center" wrapText="1"/>
    </xf>
    <xf numFmtId="0" fontId="5" fillId="7" borderId="53" xfId="0" applyFont="1" applyFill="1" applyBorder="1" applyAlignment="1" applyProtection="1">
      <alignment horizontal="center" vertical="center" wrapText="1" shrinkToFit="1"/>
    </xf>
    <xf numFmtId="0" fontId="5" fillId="7" borderId="10" xfId="0" applyFont="1" applyFill="1" applyBorder="1" applyAlignment="1" applyProtection="1">
      <alignment horizontal="center" vertical="center" wrapText="1" shrinkToFit="1"/>
    </xf>
    <xf numFmtId="0" fontId="8" fillId="6" borderId="9" xfId="0" applyFont="1" applyFill="1" applyBorder="1" applyAlignment="1" applyProtection="1">
      <alignment horizontal="center" vertical="center" textRotation="255" wrapText="1"/>
      <protection hidden="1"/>
    </xf>
    <xf numFmtId="0" fontId="40" fillId="0" borderId="3" xfId="6" applyFont="1" applyFill="1" applyBorder="1" applyAlignment="1" applyProtection="1">
      <alignment horizontal="center" vertical="center" shrinkToFit="1"/>
      <protection hidden="1"/>
    </xf>
    <xf numFmtId="0" fontId="40" fillId="0" borderId="71" xfId="6" applyFont="1" applyFill="1" applyBorder="1" applyAlignment="1" applyProtection="1">
      <alignment horizontal="left" vertical="center"/>
      <protection hidden="1"/>
    </xf>
    <xf numFmtId="0" fontId="40" fillId="0" borderId="72" xfId="6" applyFont="1" applyFill="1" applyBorder="1" applyAlignment="1" applyProtection="1">
      <alignment horizontal="left" vertical="center"/>
      <protection hidden="1"/>
    </xf>
    <xf numFmtId="0" fontId="40" fillId="0" borderId="73" xfId="6" applyFont="1" applyFill="1" applyBorder="1" applyAlignment="1" applyProtection="1">
      <alignment horizontal="left" vertical="center"/>
      <protection hidden="1"/>
    </xf>
    <xf numFmtId="176" fontId="41" fillId="0" borderId="71" xfId="4" applyFont="1" applyFill="1" applyBorder="1" applyAlignment="1" applyProtection="1">
      <protection hidden="1"/>
    </xf>
    <xf numFmtId="176" fontId="41" fillId="0" borderId="72" xfId="4" applyFont="1" applyFill="1" applyBorder="1" applyAlignment="1" applyProtection="1">
      <protection hidden="1"/>
    </xf>
    <xf numFmtId="176" fontId="41" fillId="0" borderId="73" xfId="4" applyFont="1" applyFill="1" applyBorder="1" applyAlignment="1" applyProtection="1">
      <protection hidden="1"/>
    </xf>
    <xf numFmtId="178" fontId="42" fillId="6" borderId="71" xfId="2" applyNumberFormat="1" applyFont="1" applyFill="1" applyBorder="1" applyAlignment="1" applyProtection="1">
      <alignment horizontal="center"/>
      <protection locked="0" hidden="1"/>
    </xf>
    <xf numFmtId="178" fontId="42" fillId="6" borderId="73" xfId="2" applyNumberFormat="1" applyFont="1" applyFill="1" applyBorder="1" applyAlignment="1" applyProtection="1">
      <alignment horizontal="center"/>
      <protection locked="0" hidden="1"/>
    </xf>
    <xf numFmtId="180" fontId="43" fillId="0" borderId="71" xfId="2" applyNumberFormat="1" applyFont="1" applyFill="1" applyBorder="1" applyAlignment="1" applyProtection="1">
      <alignment horizontal="right"/>
      <protection hidden="1"/>
    </xf>
    <xf numFmtId="180" fontId="43" fillId="0" borderId="72" xfId="2" applyNumberFormat="1" applyFont="1" applyFill="1" applyBorder="1" applyAlignment="1" applyProtection="1">
      <alignment horizontal="right"/>
      <protection hidden="1"/>
    </xf>
    <xf numFmtId="180" fontId="43" fillId="0" borderId="73" xfId="2" applyNumberFormat="1" applyFont="1" applyFill="1" applyBorder="1" applyAlignment="1" applyProtection="1">
      <alignment horizontal="right"/>
      <protection hidden="1"/>
    </xf>
    <xf numFmtId="0" fontId="40" fillId="0" borderId="1" xfId="6" applyNumberFormat="1" applyFont="1" applyFill="1" applyBorder="1" applyAlignment="1" applyProtection="1">
      <alignment horizontal="center" vertical="center" shrinkToFit="1"/>
      <protection hidden="1"/>
    </xf>
    <xf numFmtId="0" fontId="40" fillId="0" borderId="15" xfId="6" applyFont="1" applyFill="1" applyBorder="1" applyAlignment="1" applyProtection="1">
      <alignment horizontal="left" vertical="center" shrinkToFit="1"/>
      <protection hidden="1"/>
    </xf>
    <xf numFmtId="0" fontId="40" fillId="0" borderId="4" xfId="6" applyFont="1" applyFill="1" applyBorder="1" applyAlignment="1" applyProtection="1">
      <alignment horizontal="left" vertical="center" shrinkToFit="1"/>
      <protection hidden="1"/>
    </xf>
    <xf numFmtId="0" fontId="40" fillId="0" borderId="30" xfId="6" applyFont="1" applyFill="1" applyBorder="1" applyAlignment="1" applyProtection="1">
      <alignment horizontal="left" vertical="center" shrinkToFit="1"/>
      <protection hidden="1"/>
    </xf>
    <xf numFmtId="176" fontId="58" fillId="0" borderId="71" xfId="3" applyNumberFormat="1" applyFont="1" applyFill="1" applyBorder="1" applyAlignment="1" applyProtection="1">
      <alignment vertical="center"/>
      <protection hidden="1"/>
    </xf>
    <xf numFmtId="176" fontId="58" fillId="0" borderId="72" xfId="3" applyNumberFormat="1" applyFont="1" applyFill="1" applyBorder="1" applyAlignment="1" applyProtection="1">
      <alignment vertical="center"/>
      <protection hidden="1"/>
    </xf>
    <xf numFmtId="176" fontId="58" fillId="0" borderId="73" xfId="3" applyNumberFormat="1" applyFont="1" applyFill="1" applyBorder="1" applyAlignment="1" applyProtection="1">
      <alignment vertical="center"/>
      <protection hidden="1"/>
    </xf>
    <xf numFmtId="0" fontId="55" fillId="0" borderId="0" xfId="0" applyFont="1" applyFill="1" applyAlignment="1" applyProtection="1">
      <protection hidden="1"/>
    </xf>
    <xf numFmtId="176" fontId="58" fillId="0" borderId="71" xfId="4" applyFont="1" applyFill="1" applyBorder="1" applyAlignment="1" applyProtection="1">
      <protection hidden="1"/>
    </xf>
    <xf numFmtId="176" fontId="58" fillId="0" borderId="72" xfId="4" applyFont="1" applyFill="1" applyBorder="1" applyAlignment="1" applyProtection="1">
      <protection hidden="1"/>
    </xf>
    <xf numFmtId="176" fontId="58" fillId="0" borderId="73" xfId="4" applyFont="1" applyFill="1" applyBorder="1" applyAlignment="1" applyProtection="1">
      <protection hidden="1"/>
    </xf>
  </cellXfs>
  <cellStyles count="9">
    <cellStyle name="ハイパーリンク" xfId="1" builtinId="8"/>
    <cellStyle name="桁区切り" xfId="2" builtinId="6"/>
    <cellStyle name="桁区切り_new09春通信教育_教材作成_構成案" xfId="3" xr:uid="{00000000-0005-0000-0000-000002000000}"/>
    <cellStyle name="通貨" xfId="4" builtinId="7"/>
    <cellStyle name="標準" xfId="0" builtinId="0"/>
    <cellStyle name="標準_itec-nami-20060707-01-all" xfId="5" xr:uid="{00000000-0005-0000-0000-000005000000}"/>
    <cellStyle name="標準_new09春通信教育_教材作成_構成案" xfId="6" xr:uid="{00000000-0005-0000-0000-000006000000}"/>
    <cellStyle name="標準_test" xfId="7" xr:uid="{00000000-0005-0000-0000-000007000000}"/>
    <cellStyle name="標準_申込書" xfId="8" xr:uid="{00000000-0005-0000-0000-000008000000}"/>
  </cellStyles>
  <dxfs count="83">
    <dxf>
      <fill>
        <patternFill>
          <bgColor indexed="10"/>
        </patternFill>
      </fill>
    </dxf>
    <dxf>
      <fill>
        <patternFill>
          <bgColor indexed="41"/>
        </patternFill>
      </fill>
    </dxf>
    <dxf>
      <fill>
        <patternFill>
          <bgColor indexed="10"/>
        </patternFill>
      </fill>
    </dxf>
    <dxf>
      <fill>
        <patternFill>
          <bgColor indexed="10"/>
        </patternFill>
      </fill>
    </dxf>
    <dxf>
      <fill>
        <patternFill>
          <bgColor indexed="10"/>
        </patternFill>
      </fill>
    </dxf>
    <dxf>
      <font>
        <condense val="0"/>
        <extend val="0"/>
        <color indexed="22"/>
      </font>
    </dxf>
    <dxf>
      <fill>
        <patternFill patternType="none">
          <bgColor indexed="65"/>
        </patternFill>
      </fill>
    </dxf>
    <dxf>
      <fill>
        <patternFill>
          <bgColor indexed="13"/>
        </patternFill>
      </fill>
    </dxf>
    <dxf>
      <fill>
        <patternFill>
          <bgColor indexed="10"/>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10"/>
        </patternFill>
      </fill>
    </dxf>
    <dxf>
      <font>
        <condense val="0"/>
        <extend val="0"/>
        <color indexed="9"/>
      </font>
      <fill>
        <patternFill>
          <bgColor indexed="9"/>
        </patternFill>
      </fill>
      <border>
        <left/>
        <right/>
        <top/>
        <bottom/>
      </border>
    </dxf>
    <dxf>
      <fill>
        <patternFill>
          <bgColor indexed="10"/>
        </patternFill>
      </fill>
    </dxf>
    <dxf>
      <font>
        <condense val="0"/>
        <extend val="0"/>
        <color indexed="9"/>
      </font>
      <fill>
        <patternFill>
          <bgColor indexed="9"/>
        </patternFill>
      </fill>
      <border>
        <left/>
        <right/>
        <top/>
        <bottom/>
      </border>
    </dxf>
    <dxf>
      <fill>
        <patternFill>
          <bgColor indexed="47"/>
        </patternFill>
      </fill>
    </dxf>
    <dxf>
      <fill>
        <patternFill>
          <bgColor indexed="11"/>
        </patternFill>
      </fill>
    </dxf>
    <dxf>
      <font>
        <condense val="0"/>
        <extend val="0"/>
        <color auto="1"/>
      </font>
      <fill>
        <patternFill>
          <fgColor indexed="44"/>
          <bgColor indexed="43"/>
        </patternFill>
      </fill>
    </dxf>
    <dxf>
      <fill>
        <patternFill>
          <bgColor indexed="47"/>
        </patternFill>
      </fill>
    </dxf>
    <dxf>
      <fill>
        <patternFill>
          <bgColor indexed="11"/>
        </patternFill>
      </fill>
    </dxf>
    <dxf>
      <font>
        <condense val="0"/>
        <extend val="0"/>
        <color auto="1"/>
      </font>
      <fill>
        <patternFill>
          <fgColor indexed="44"/>
          <bgColor indexed="43"/>
        </patternFill>
      </fill>
    </dxf>
    <dxf>
      <fill>
        <patternFill>
          <bgColor indexed="47"/>
        </patternFill>
      </fill>
    </dxf>
    <dxf>
      <fill>
        <patternFill>
          <bgColor indexed="11"/>
        </patternFill>
      </fill>
    </dxf>
    <dxf>
      <font>
        <condense val="0"/>
        <extend val="0"/>
        <color auto="1"/>
      </font>
      <fill>
        <patternFill>
          <fgColor indexed="44"/>
          <bgColor indexed="43"/>
        </patternFill>
      </fill>
    </dxf>
    <dxf>
      <fill>
        <patternFill>
          <bgColor indexed="47"/>
        </patternFill>
      </fill>
    </dxf>
    <dxf>
      <fill>
        <patternFill>
          <bgColor indexed="11"/>
        </patternFill>
      </fill>
    </dxf>
    <dxf>
      <font>
        <condense val="0"/>
        <extend val="0"/>
        <color auto="1"/>
      </font>
      <fill>
        <patternFill>
          <fgColor indexed="44"/>
          <bgColor indexed="43"/>
        </patternFill>
      </fill>
    </dxf>
    <dxf>
      <fill>
        <patternFill>
          <bgColor indexed="47"/>
        </patternFill>
      </fill>
    </dxf>
    <dxf>
      <fill>
        <patternFill>
          <bgColor indexed="11"/>
        </patternFill>
      </fill>
    </dxf>
    <dxf>
      <font>
        <condense val="0"/>
        <extend val="0"/>
        <color auto="1"/>
      </font>
      <fill>
        <patternFill>
          <fgColor indexed="44"/>
          <bgColor indexed="43"/>
        </patternFill>
      </fill>
    </dxf>
    <dxf>
      <fill>
        <patternFill>
          <bgColor indexed="47"/>
        </patternFill>
      </fill>
    </dxf>
    <dxf>
      <fill>
        <patternFill>
          <bgColor indexed="11"/>
        </patternFill>
      </fill>
    </dxf>
    <dxf>
      <font>
        <condense val="0"/>
        <extend val="0"/>
        <color auto="1"/>
      </font>
      <fill>
        <patternFill>
          <fgColor indexed="44"/>
          <bgColor indexed="43"/>
        </patternFill>
      </fill>
    </dxf>
    <dxf>
      <fill>
        <patternFill>
          <bgColor indexed="47"/>
        </patternFill>
      </fill>
    </dxf>
    <dxf>
      <fill>
        <patternFill>
          <bgColor indexed="11"/>
        </patternFill>
      </fill>
    </dxf>
    <dxf>
      <font>
        <condense val="0"/>
        <extend val="0"/>
        <color auto="1"/>
      </font>
      <fill>
        <patternFill>
          <fgColor indexed="44"/>
          <bgColor indexed="43"/>
        </patternFill>
      </fill>
    </dxf>
    <dxf>
      <fill>
        <patternFill>
          <bgColor indexed="47"/>
        </patternFill>
      </fill>
    </dxf>
    <dxf>
      <fill>
        <patternFill>
          <bgColor indexed="11"/>
        </patternFill>
      </fill>
    </dxf>
    <dxf>
      <font>
        <condense val="0"/>
        <extend val="0"/>
        <color auto="1"/>
      </font>
      <fill>
        <patternFill>
          <fgColor indexed="44"/>
          <bgColor indexed="43"/>
        </patternFill>
      </fill>
    </dxf>
    <dxf>
      <fill>
        <patternFill>
          <bgColor indexed="47"/>
        </patternFill>
      </fill>
    </dxf>
    <dxf>
      <fill>
        <patternFill>
          <bgColor indexed="11"/>
        </patternFill>
      </fill>
    </dxf>
    <dxf>
      <font>
        <condense val="0"/>
        <extend val="0"/>
        <color auto="1"/>
      </font>
      <fill>
        <patternFill>
          <fgColor indexed="44"/>
          <bgColor indexed="43"/>
        </patternFill>
      </fill>
    </dxf>
    <dxf>
      <fill>
        <patternFill>
          <bgColor indexed="47"/>
        </patternFill>
      </fill>
    </dxf>
    <dxf>
      <fill>
        <patternFill>
          <bgColor indexed="11"/>
        </patternFill>
      </fill>
    </dxf>
    <dxf>
      <font>
        <condense val="0"/>
        <extend val="0"/>
        <color auto="1"/>
      </font>
      <fill>
        <patternFill>
          <fgColor indexed="44"/>
          <bgColor indexed="43"/>
        </patternFill>
      </fill>
    </dxf>
    <dxf>
      <fill>
        <patternFill>
          <bgColor indexed="47"/>
        </patternFill>
      </fill>
    </dxf>
    <dxf>
      <fill>
        <patternFill>
          <bgColor indexed="11"/>
        </patternFill>
      </fill>
    </dxf>
    <dxf>
      <font>
        <condense val="0"/>
        <extend val="0"/>
        <color auto="1"/>
      </font>
      <fill>
        <patternFill>
          <fgColor indexed="44"/>
          <bgColor indexed="43"/>
        </patternFill>
      </fill>
    </dxf>
    <dxf>
      <fill>
        <patternFill>
          <bgColor indexed="47"/>
        </patternFill>
      </fill>
    </dxf>
    <dxf>
      <fill>
        <patternFill>
          <bgColor indexed="11"/>
        </patternFill>
      </fill>
    </dxf>
    <dxf>
      <font>
        <condense val="0"/>
        <extend val="0"/>
        <color auto="1"/>
      </font>
      <fill>
        <patternFill>
          <fgColor indexed="44"/>
          <bgColor indexed="43"/>
        </patternFill>
      </fill>
    </dxf>
    <dxf>
      <fill>
        <patternFill>
          <bgColor indexed="47"/>
        </patternFill>
      </fill>
    </dxf>
    <dxf>
      <fill>
        <patternFill>
          <bgColor indexed="11"/>
        </patternFill>
      </fill>
    </dxf>
    <dxf>
      <font>
        <condense val="0"/>
        <extend val="0"/>
        <color auto="1"/>
      </font>
      <fill>
        <patternFill>
          <fgColor indexed="44"/>
          <bgColor indexed="43"/>
        </patternFill>
      </fill>
    </dxf>
    <dxf>
      <fill>
        <patternFill>
          <bgColor indexed="47"/>
        </patternFill>
      </fill>
    </dxf>
    <dxf>
      <fill>
        <patternFill>
          <bgColor indexed="11"/>
        </patternFill>
      </fill>
    </dxf>
    <dxf>
      <font>
        <condense val="0"/>
        <extend val="0"/>
        <color auto="1"/>
      </font>
      <fill>
        <patternFill>
          <fgColor indexed="44"/>
          <bgColor indexed="43"/>
        </patternFill>
      </fill>
    </dxf>
    <dxf>
      <fill>
        <patternFill>
          <bgColor indexed="47"/>
        </patternFill>
      </fill>
    </dxf>
    <dxf>
      <fill>
        <patternFill>
          <bgColor indexed="11"/>
        </patternFill>
      </fill>
    </dxf>
    <dxf>
      <font>
        <condense val="0"/>
        <extend val="0"/>
        <color auto="1"/>
      </font>
      <fill>
        <patternFill>
          <fgColor indexed="44"/>
          <bgColor indexed="43"/>
        </patternFill>
      </fill>
    </dxf>
    <dxf>
      <font>
        <condense val="0"/>
        <extend val="0"/>
        <color indexed="9"/>
      </font>
      <fill>
        <patternFill>
          <bgColor indexed="9"/>
        </patternFill>
      </fill>
      <border>
        <left/>
        <right/>
        <top/>
        <bottom/>
      </border>
    </dxf>
    <dxf>
      <fill>
        <patternFill>
          <bgColor indexed="47"/>
        </patternFill>
      </fill>
    </dxf>
    <dxf>
      <fill>
        <patternFill>
          <bgColor indexed="45"/>
        </patternFill>
      </fill>
    </dxf>
    <dxf>
      <font>
        <condense val="0"/>
        <extend val="0"/>
        <color auto="1"/>
      </font>
      <fill>
        <patternFill>
          <fgColor indexed="44"/>
          <bgColor indexed="43"/>
        </patternFill>
      </fill>
    </dxf>
    <dxf>
      <fill>
        <patternFill>
          <bgColor indexed="10"/>
        </patternFill>
      </fill>
    </dxf>
    <dxf>
      <fill>
        <patternFill>
          <bgColor indexed="10"/>
        </patternFill>
      </fill>
    </dxf>
    <dxf>
      <fill>
        <patternFill>
          <bgColor indexed="43"/>
        </patternFill>
      </fill>
    </dxf>
    <dxf>
      <fill>
        <patternFill>
          <bgColor indexed="43"/>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180975</xdr:colOff>
      <xdr:row>8</xdr:row>
      <xdr:rowOff>0</xdr:rowOff>
    </xdr:from>
    <xdr:to>
      <xdr:col>7</xdr:col>
      <xdr:colOff>219075</xdr:colOff>
      <xdr:row>8</xdr:row>
      <xdr:rowOff>0</xdr:rowOff>
    </xdr:to>
    <xdr:sp macro="" textlink="">
      <xdr:nvSpPr>
        <xdr:cNvPr id="5121" name="Text Box 1">
          <a:extLst>
            <a:ext uri="{FF2B5EF4-FFF2-40B4-BE49-F238E27FC236}">
              <a16:creationId xmlns:a16="http://schemas.microsoft.com/office/drawing/2014/main" id="{00000000-0008-0000-0100-000001140000}"/>
            </a:ext>
          </a:extLst>
        </xdr:cNvPr>
        <xdr:cNvSpPr txBox="1">
          <a:spLocks noChangeArrowheads="1"/>
        </xdr:cNvSpPr>
      </xdr:nvSpPr>
      <xdr:spPr bwMode="auto">
        <a:xfrm>
          <a:off x="2476500" y="1343025"/>
          <a:ext cx="381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800" b="0" i="0" u="none" strike="noStrike" baseline="30000">
              <a:solidFill>
                <a:srgbClr val="000000"/>
              </a:solidFill>
              <a:latin typeface="ＭＳ Ｐゴシック"/>
              <a:ea typeface="ＭＳ Ｐゴシック"/>
            </a:rPr>
            <a:t>①</a:t>
          </a:r>
        </a:p>
      </xdr:txBody>
    </xdr:sp>
    <xdr:clientData/>
  </xdr:twoCellAnchor>
  <xdr:twoCellAnchor>
    <xdr:from>
      <xdr:col>1</xdr:col>
      <xdr:colOff>76200</xdr:colOff>
      <xdr:row>93</xdr:row>
      <xdr:rowOff>0</xdr:rowOff>
    </xdr:from>
    <xdr:to>
      <xdr:col>15</xdr:col>
      <xdr:colOff>180975</xdr:colOff>
      <xdr:row>93</xdr:row>
      <xdr:rowOff>0</xdr:rowOff>
    </xdr:to>
    <xdr:sp macro="" textlink="">
      <xdr:nvSpPr>
        <xdr:cNvPr id="5125" name="Rectangle 5">
          <a:extLst>
            <a:ext uri="{FF2B5EF4-FFF2-40B4-BE49-F238E27FC236}">
              <a16:creationId xmlns:a16="http://schemas.microsoft.com/office/drawing/2014/main" id="{00000000-0008-0000-0100-000005140000}"/>
            </a:ext>
          </a:extLst>
        </xdr:cNvPr>
        <xdr:cNvSpPr>
          <a:spLocks noChangeArrowheads="1"/>
        </xdr:cNvSpPr>
      </xdr:nvSpPr>
      <xdr:spPr bwMode="auto">
        <a:xfrm>
          <a:off x="76200" y="12715875"/>
          <a:ext cx="47625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80"/>
              </a:solidFill>
              <a:latin typeface="ＭＳ Ｐゴシック"/>
              <a:ea typeface="ＭＳ Ｐゴシック"/>
            </a:rPr>
            <a:t>　　　　　　　　　　　　　　　個人情報のお取扱いについて</a:t>
          </a:r>
        </a:p>
        <a:p>
          <a:pPr algn="l" rtl="0">
            <a:defRPr sz="1000"/>
          </a:pPr>
          <a:endParaRPr lang="ja-JP" altLang="en-US" sz="800" b="0" i="0" u="none" strike="noStrike" baseline="0">
            <a:solidFill>
              <a:srgbClr val="000080"/>
            </a:solidFill>
            <a:latin typeface="ＭＳ Ｐゴシック"/>
            <a:ea typeface="ＭＳ Ｐゴシック"/>
          </a:endParaRPr>
        </a:p>
        <a:p>
          <a:pPr algn="l" rtl="0">
            <a:defRPr sz="1000"/>
          </a:pPr>
          <a:r>
            <a:rPr lang="ja-JP" altLang="en-US" sz="800" b="0" i="0" u="none" strike="noStrike" baseline="0">
              <a:solidFill>
                <a:srgbClr val="000080"/>
              </a:solidFill>
              <a:latin typeface="ＭＳ Ｐゴシック"/>
              <a:ea typeface="ＭＳ Ｐゴシック"/>
            </a:rPr>
            <a:t>　株式会社アイテックでは、通信教育、セミナー及び研修等の受講者様又は、教材・製品のご購入者様からお預かりした個人情報を、以下の方針に基づき取り扱います。</a:t>
          </a:r>
        </a:p>
        <a:p>
          <a:pPr algn="l" rtl="0">
            <a:defRPr sz="1000"/>
          </a:pPr>
          <a:endParaRPr lang="ja-JP" altLang="en-US" sz="800" b="0" i="0" u="none" strike="noStrike" baseline="0">
            <a:solidFill>
              <a:srgbClr val="000080"/>
            </a:solidFill>
            <a:latin typeface="ＭＳ Ｐゴシック"/>
            <a:ea typeface="ＭＳ Ｐゴシック"/>
          </a:endParaRPr>
        </a:p>
        <a:p>
          <a:pPr algn="l" rtl="0">
            <a:defRPr sz="1000"/>
          </a:pPr>
          <a:r>
            <a:rPr lang="ja-JP" altLang="en-US" sz="800" b="0" i="0" u="none" strike="noStrike" baseline="0">
              <a:solidFill>
                <a:srgbClr val="000080"/>
              </a:solidFill>
              <a:latin typeface="ＭＳ Ｐゴシック"/>
              <a:ea typeface="ＭＳ Ｐゴシック"/>
            </a:rPr>
            <a:t>１．収集目的</a:t>
          </a:r>
        </a:p>
        <a:p>
          <a:pPr algn="l" rtl="0">
            <a:defRPr sz="1000"/>
          </a:pPr>
          <a:r>
            <a:rPr lang="ja-JP" altLang="en-US" sz="800" b="0" i="0" u="none" strike="noStrike" baseline="0">
              <a:solidFill>
                <a:srgbClr val="000080"/>
              </a:solidFill>
              <a:latin typeface="ＭＳ Ｐゴシック"/>
              <a:ea typeface="ＭＳ Ｐゴシック"/>
            </a:rPr>
            <a:t>　弊社は、貴方から収集した氏名、住所等の個人に関する情報は、以下に掲げる事項のみに利用又は提供する目的で収集するものであり、それ以外の目的に利用又は提供することは一切ありません。</a:t>
          </a:r>
        </a:p>
        <a:p>
          <a:pPr algn="l" rtl="0">
            <a:defRPr sz="1000"/>
          </a:pPr>
          <a:r>
            <a:rPr lang="ja-JP" altLang="en-US" sz="800" b="0" i="0" u="none" strike="noStrike" baseline="0">
              <a:solidFill>
                <a:srgbClr val="000080"/>
              </a:solidFill>
              <a:latin typeface="ＭＳ Ｐゴシック"/>
              <a:ea typeface="ＭＳ Ｐゴシック"/>
            </a:rPr>
            <a:t>（利用）</a:t>
          </a:r>
        </a:p>
        <a:p>
          <a:pPr algn="l" rtl="0">
            <a:defRPr sz="1000"/>
          </a:pPr>
          <a:r>
            <a:rPr lang="ja-JP" altLang="en-US" sz="800" b="0" i="0" u="none" strike="noStrike" baseline="0">
              <a:solidFill>
                <a:srgbClr val="000080"/>
              </a:solidFill>
              <a:latin typeface="ＭＳ Ｐゴシック"/>
              <a:ea typeface="ＭＳ Ｐゴシック"/>
            </a:rPr>
            <a:t>　①受講者管理（受講者名簿の作成、受講案内（受講証）、修了証、助成</a:t>
          </a:r>
        </a:p>
        <a:p>
          <a:pPr algn="l" rtl="0">
            <a:defRPr sz="1000"/>
          </a:pPr>
          <a:r>
            <a:rPr lang="ja-JP" altLang="en-US" sz="800" b="0" i="0" u="none" strike="noStrike" baseline="0">
              <a:solidFill>
                <a:srgbClr val="000080"/>
              </a:solidFill>
              <a:latin typeface="ＭＳ Ｐゴシック"/>
              <a:ea typeface="ＭＳ Ｐゴシック"/>
            </a:rPr>
            <a:t>　　金の証明書、質問回答等の送付、成績管理、アンケート集計など）</a:t>
          </a:r>
        </a:p>
        <a:p>
          <a:pPr algn="l" rtl="0">
            <a:defRPr sz="1000"/>
          </a:pPr>
          <a:r>
            <a:rPr lang="ja-JP" altLang="en-US" sz="800" b="0" i="0" u="none" strike="noStrike" baseline="0">
              <a:solidFill>
                <a:srgbClr val="000080"/>
              </a:solidFill>
              <a:latin typeface="ＭＳ Ｐゴシック"/>
              <a:ea typeface="ＭＳ Ｐゴシック"/>
            </a:rPr>
            <a:t>　②教材・製品（書籍、CD-ROM、テキスト等）の送付</a:t>
          </a:r>
        </a:p>
        <a:p>
          <a:pPr algn="l" rtl="0">
            <a:defRPr sz="1000"/>
          </a:pPr>
          <a:r>
            <a:rPr lang="ja-JP" altLang="en-US" sz="800" b="0" i="0" u="none" strike="noStrike" baseline="0">
              <a:solidFill>
                <a:srgbClr val="000080"/>
              </a:solidFill>
              <a:latin typeface="ＭＳ Ｐゴシック"/>
              <a:ea typeface="ＭＳ Ｐゴシック"/>
            </a:rPr>
            <a:t>　③入金管理（請求書作成、領収証作成、クレジットカードの照会など）</a:t>
          </a:r>
        </a:p>
        <a:p>
          <a:pPr algn="l" rtl="0">
            <a:defRPr sz="1000"/>
          </a:pPr>
          <a:r>
            <a:rPr lang="ja-JP" altLang="en-US" sz="800" b="0" i="0" u="none" strike="noStrike" baseline="0">
              <a:solidFill>
                <a:srgbClr val="000080"/>
              </a:solidFill>
              <a:latin typeface="ＭＳ Ｐゴシック"/>
              <a:ea typeface="ＭＳ Ｐゴシック"/>
            </a:rPr>
            <a:t>　④ご提供いただいた個人情報の確認及び不明点に関する問い合せ</a:t>
          </a:r>
        </a:p>
        <a:p>
          <a:pPr algn="l" rtl="0">
            <a:defRPr sz="1000"/>
          </a:pPr>
          <a:r>
            <a:rPr lang="ja-JP" altLang="en-US" sz="800" b="0" i="0" u="none" strike="noStrike" baseline="0">
              <a:solidFill>
                <a:srgbClr val="000080"/>
              </a:solidFill>
              <a:latin typeface="ＭＳ Ｐゴシック"/>
              <a:ea typeface="ＭＳ Ｐゴシック"/>
            </a:rPr>
            <a:t>（提供）</a:t>
          </a:r>
        </a:p>
        <a:p>
          <a:pPr algn="l" rtl="0">
            <a:defRPr sz="1000"/>
          </a:pPr>
          <a:r>
            <a:rPr lang="ja-JP" altLang="en-US" sz="800" b="0" i="0" u="none" strike="noStrike" baseline="0">
              <a:solidFill>
                <a:srgbClr val="000080"/>
              </a:solidFill>
              <a:latin typeface="ＭＳ Ｐゴシック"/>
              <a:ea typeface="ＭＳ Ｐゴシック"/>
            </a:rPr>
            <a:t>　貴方が在籍する会社、団体（個人情報に関する契約無し）と弊社が、あらかじめ契約している場合は、貴方の個人情報の契約に基づく提供を行う場合があります。</a:t>
          </a:r>
        </a:p>
        <a:p>
          <a:pPr algn="l" rtl="0">
            <a:defRPr sz="1000"/>
          </a:pPr>
          <a:endParaRPr lang="ja-JP" altLang="en-US" sz="800" b="0" i="0" u="none" strike="noStrike" baseline="0">
            <a:solidFill>
              <a:srgbClr val="000080"/>
            </a:solidFill>
            <a:latin typeface="ＭＳ Ｐゴシック"/>
            <a:ea typeface="ＭＳ Ｐゴシック"/>
          </a:endParaRPr>
        </a:p>
        <a:p>
          <a:pPr algn="l" rtl="0">
            <a:defRPr sz="1000"/>
          </a:pPr>
          <a:r>
            <a:rPr lang="ja-JP" altLang="en-US" sz="800" b="0" i="0" u="none" strike="noStrike" baseline="0">
              <a:solidFill>
                <a:srgbClr val="000080"/>
              </a:solidFill>
              <a:latin typeface="ＭＳ Ｐゴシック"/>
              <a:ea typeface="ＭＳ Ｐゴシック"/>
            </a:rPr>
            <a:t>２．個人情報の管理</a:t>
          </a:r>
        </a:p>
        <a:p>
          <a:pPr algn="l" rtl="0">
            <a:defRPr sz="1000"/>
          </a:pPr>
          <a:r>
            <a:rPr lang="ja-JP" altLang="en-US" sz="800" b="0" i="0" u="none" strike="noStrike" baseline="0">
              <a:solidFill>
                <a:srgbClr val="000080"/>
              </a:solidFill>
              <a:latin typeface="ＭＳ Ｐゴシック"/>
              <a:ea typeface="ＭＳ Ｐゴシック"/>
            </a:rPr>
            <a:t>　弊社が貴方からお預かりする個人情報は、弊社の責任で紛失、漏洩等のないよう厳重に管理致します。</a:t>
          </a:r>
        </a:p>
      </xdr:txBody>
    </xdr:sp>
    <xdr:clientData/>
  </xdr:twoCellAnchor>
  <xdr:twoCellAnchor>
    <xdr:from>
      <xdr:col>16</xdr:col>
      <xdr:colOff>38100</xdr:colOff>
      <xdr:row>93</xdr:row>
      <xdr:rowOff>0</xdr:rowOff>
    </xdr:from>
    <xdr:to>
      <xdr:col>32</xdr:col>
      <xdr:colOff>171450</xdr:colOff>
      <xdr:row>93</xdr:row>
      <xdr:rowOff>0</xdr:rowOff>
    </xdr:to>
    <xdr:sp macro="" textlink="">
      <xdr:nvSpPr>
        <xdr:cNvPr id="5126" name="Rectangle 6">
          <a:extLst>
            <a:ext uri="{FF2B5EF4-FFF2-40B4-BE49-F238E27FC236}">
              <a16:creationId xmlns:a16="http://schemas.microsoft.com/office/drawing/2014/main" id="{00000000-0008-0000-0100-000006140000}"/>
            </a:ext>
          </a:extLst>
        </xdr:cNvPr>
        <xdr:cNvSpPr>
          <a:spLocks noChangeArrowheads="1"/>
        </xdr:cNvSpPr>
      </xdr:nvSpPr>
      <xdr:spPr bwMode="auto">
        <a:xfrm>
          <a:off x="4991100" y="12715875"/>
          <a:ext cx="52006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80"/>
              </a:solidFill>
              <a:latin typeface="ＭＳ Ｐゴシック"/>
              <a:ea typeface="ＭＳ Ｐゴシック"/>
            </a:rPr>
            <a:t>３．業務委託先への預託</a:t>
          </a:r>
        </a:p>
        <a:p>
          <a:pPr algn="l" rtl="0">
            <a:defRPr sz="1000"/>
          </a:pPr>
          <a:r>
            <a:rPr lang="ja-JP" altLang="en-US" sz="800" b="0" i="0" u="none" strike="noStrike" baseline="0">
              <a:solidFill>
                <a:srgbClr val="000080"/>
              </a:solidFill>
              <a:latin typeface="ＭＳ Ｐゴシック"/>
              <a:ea typeface="ＭＳ Ｐゴシック"/>
            </a:rPr>
            <a:t>　弊社が貴方からお預かりする個人情報は、厳選した委託先に「１．収集目的」に示す目的を達成する範囲において外部に委託する場合があります。この場合、委託先の個人情報の取扱いが適切に行われるよう管理致します。</a:t>
          </a:r>
        </a:p>
        <a:p>
          <a:pPr algn="l" rtl="0">
            <a:defRPr sz="1000"/>
          </a:pPr>
          <a:endParaRPr lang="ja-JP" altLang="en-US" sz="800" b="0" i="0" u="none" strike="noStrike" baseline="0">
            <a:solidFill>
              <a:srgbClr val="000080"/>
            </a:solidFill>
            <a:latin typeface="ＭＳ Ｐゴシック"/>
            <a:ea typeface="ＭＳ Ｐゴシック"/>
          </a:endParaRPr>
        </a:p>
        <a:p>
          <a:pPr algn="l" rtl="0">
            <a:defRPr sz="1000"/>
          </a:pPr>
          <a:r>
            <a:rPr lang="ja-JP" altLang="en-US" sz="800" b="0" i="0" u="none" strike="noStrike" baseline="0">
              <a:solidFill>
                <a:srgbClr val="000080"/>
              </a:solidFill>
              <a:latin typeface="ＭＳ Ｐゴシック"/>
              <a:ea typeface="ＭＳ Ｐゴシック"/>
            </a:rPr>
            <a:t>４．個人情報が提供いただけない場合の制限</a:t>
          </a:r>
        </a:p>
        <a:p>
          <a:pPr algn="l" rtl="0">
            <a:defRPr sz="1000"/>
          </a:pPr>
          <a:r>
            <a:rPr lang="ja-JP" altLang="en-US" sz="800" b="0" i="0" u="none" strike="noStrike" baseline="0">
              <a:solidFill>
                <a:srgbClr val="000080"/>
              </a:solidFill>
              <a:latin typeface="ＭＳ Ｐゴシック"/>
              <a:ea typeface="ＭＳ Ｐゴシック"/>
            </a:rPr>
            <a:t>　個人情報の一部又は全部が提供いただけない場合、サービスの一部又は全部が利用できなくなることがあります。</a:t>
          </a:r>
        </a:p>
        <a:p>
          <a:pPr algn="l" rtl="0">
            <a:defRPr sz="1000"/>
          </a:pPr>
          <a:endParaRPr lang="ja-JP" altLang="en-US" sz="800" b="0" i="0" u="none" strike="noStrike" baseline="0">
            <a:solidFill>
              <a:srgbClr val="000080"/>
            </a:solidFill>
            <a:latin typeface="ＭＳ Ｐゴシック"/>
            <a:ea typeface="ＭＳ Ｐゴシック"/>
          </a:endParaRPr>
        </a:p>
        <a:p>
          <a:pPr algn="l" rtl="0">
            <a:defRPr sz="1000"/>
          </a:pPr>
          <a:r>
            <a:rPr lang="ja-JP" altLang="en-US" sz="800" b="0" i="0" u="none" strike="noStrike" baseline="0">
              <a:solidFill>
                <a:srgbClr val="000080"/>
              </a:solidFill>
              <a:latin typeface="ＭＳ Ｐゴシック"/>
              <a:ea typeface="ＭＳ Ｐゴシック"/>
            </a:rPr>
            <a:t>５．個人情報の開示、訂正・削除について</a:t>
          </a:r>
        </a:p>
        <a:p>
          <a:pPr algn="l" rtl="0">
            <a:defRPr sz="1000"/>
          </a:pPr>
          <a:r>
            <a:rPr lang="ja-JP" altLang="en-US" sz="800" b="0" i="0" u="none" strike="noStrike" baseline="0">
              <a:solidFill>
                <a:srgbClr val="000080"/>
              </a:solidFill>
              <a:latin typeface="ＭＳ Ｐゴシック"/>
              <a:ea typeface="ＭＳ Ｐゴシック"/>
            </a:rPr>
            <a:t>　貴方はいつでもご自身の個人情報の開示を請求することができ、開示の結果、個人情報に誤りがあった場合には、当該個人情報の訂正又は削除を請求することができます。また、個人情報の利用又は提供を拒否及び個人情報の利用目的の通知を請求することもできます。ただし、弊社が講座運営上特に必要と認めた場合は、提出された個人情報の継続使用をお願いすることがあります。</a:t>
          </a:r>
        </a:p>
        <a:p>
          <a:pPr algn="l" rtl="0">
            <a:defRPr sz="1000"/>
          </a:pPr>
          <a:r>
            <a:rPr lang="ja-JP" altLang="en-US" sz="800" b="0" i="0" u="none" strike="noStrike" baseline="0">
              <a:solidFill>
                <a:srgbClr val="000080"/>
              </a:solidFill>
              <a:latin typeface="ＭＳ Ｐゴシック"/>
              <a:ea typeface="ＭＳ Ｐゴシック"/>
            </a:rPr>
            <a:t>　貴方が開示、訂正、削除、利用又は提供の拒否、利用目的の通知を請求される場合は、下記の連絡先までご連絡ください。</a:t>
          </a:r>
        </a:p>
        <a:p>
          <a:pPr algn="l" rtl="0">
            <a:defRPr sz="1000"/>
          </a:pPr>
          <a:endParaRPr lang="ja-JP" altLang="en-US" sz="800" b="0" i="0" u="none" strike="noStrike" baseline="0">
            <a:solidFill>
              <a:srgbClr val="000080"/>
            </a:solidFill>
            <a:latin typeface="ＭＳ Ｐゴシック"/>
            <a:ea typeface="ＭＳ Ｐゴシック"/>
          </a:endParaRPr>
        </a:p>
        <a:p>
          <a:pPr algn="l" rtl="0">
            <a:defRPr sz="1000"/>
          </a:pPr>
          <a:r>
            <a:rPr lang="ja-JP" altLang="en-US" sz="800" b="0" i="0" u="none" strike="noStrike" baseline="0">
              <a:solidFill>
                <a:srgbClr val="000080"/>
              </a:solidFill>
              <a:latin typeface="ＭＳ Ｐゴシック"/>
              <a:ea typeface="ＭＳ Ｐゴシック"/>
            </a:rPr>
            <a:t>６．個人情報に関する苦情相談について</a:t>
          </a:r>
        </a:p>
        <a:p>
          <a:pPr algn="l" rtl="0">
            <a:defRPr sz="1000"/>
          </a:pPr>
          <a:r>
            <a:rPr lang="ja-JP" altLang="en-US" sz="800" b="0" i="0" u="none" strike="noStrike" baseline="0">
              <a:solidFill>
                <a:srgbClr val="000080"/>
              </a:solidFill>
              <a:latin typeface="ＭＳ Ｐゴシック"/>
              <a:ea typeface="ＭＳ Ｐゴシック"/>
            </a:rPr>
            <a:t>　個人情報に関する苦情及び相談については下記までご連絡ください。</a:t>
          </a:r>
        </a:p>
        <a:p>
          <a:pPr algn="l" rtl="0">
            <a:defRPr sz="1000"/>
          </a:pPr>
          <a:endParaRPr lang="ja-JP" altLang="en-US" sz="800" b="0" i="0" u="none" strike="noStrike" baseline="0">
            <a:solidFill>
              <a:srgbClr val="000080"/>
            </a:solidFill>
            <a:latin typeface="ＭＳ Ｐゴシック"/>
            <a:ea typeface="ＭＳ Ｐゴシック"/>
          </a:endParaRPr>
        </a:p>
        <a:p>
          <a:pPr algn="l" rtl="0">
            <a:defRPr sz="1000"/>
          </a:pPr>
          <a:r>
            <a:rPr lang="ja-JP" altLang="en-US" sz="800" b="0" i="0" u="none" strike="noStrike" baseline="0">
              <a:solidFill>
                <a:srgbClr val="000080"/>
              </a:solidFill>
              <a:latin typeface="ＭＳ Ｐゴシック"/>
              <a:ea typeface="ＭＳ Ｐゴシック"/>
            </a:rPr>
            <a:t>　連絡先：株式会社アイテック　コンプライアンス室（個人情報相談窓口）</a:t>
          </a:r>
        </a:p>
        <a:p>
          <a:pPr algn="l" rtl="0">
            <a:defRPr sz="1000"/>
          </a:pPr>
          <a:r>
            <a:rPr lang="ja-JP" altLang="en-US" sz="800" b="0" i="0" u="none" strike="noStrike" baseline="0">
              <a:solidFill>
                <a:srgbClr val="000080"/>
              </a:solidFill>
              <a:latin typeface="ＭＳ Ｐゴシック"/>
              <a:ea typeface="ＭＳ Ｐゴシック"/>
            </a:rPr>
            <a:t>　〒103-0012　東京都中央区日本橋堀留町1-2-10</a:t>
          </a:r>
          <a:r>
            <a:rPr lang="ja-JP" altLang="en-US" sz="700" b="0" i="0" u="none" strike="noStrike" baseline="0">
              <a:solidFill>
                <a:srgbClr val="000080"/>
              </a:solidFill>
              <a:latin typeface="ＭＳ Ｐゴシック"/>
              <a:ea typeface="ＭＳ Ｐゴシック"/>
            </a:rPr>
            <a:t>　イトーピア日本橋SAビル　　　　　　　　　　　　　　　　　　　              　</a:t>
          </a:r>
          <a:endParaRPr lang="ja-JP" altLang="en-US" sz="800" b="0" i="0" u="none" strike="noStrike" baseline="0">
            <a:solidFill>
              <a:srgbClr val="000080"/>
            </a:solidFill>
            <a:latin typeface="ＭＳ Ｐゴシック"/>
            <a:ea typeface="ＭＳ Ｐゴシック"/>
          </a:endParaRPr>
        </a:p>
        <a:p>
          <a:pPr algn="l" rtl="0">
            <a:defRPr sz="1000"/>
          </a:pPr>
          <a:r>
            <a:rPr lang="ja-JP" altLang="en-US" sz="800" b="0" i="0" u="none" strike="noStrike" baseline="0">
              <a:solidFill>
                <a:srgbClr val="000080"/>
              </a:solidFill>
              <a:latin typeface="ＭＳ Ｐゴシック"/>
              <a:ea typeface="ＭＳ Ｐゴシック"/>
            </a:rPr>
            <a:t>　TEL 03-3662-7437　 FAX 03-3662-3899  Email privacy@itec.co.jp</a:t>
          </a:r>
        </a:p>
      </xdr:txBody>
    </xdr:sp>
    <xdr:clientData/>
  </xdr:twoCellAnchor>
  <xdr:twoCellAnchor>
    <xdr:from>
      <xdr:col>33</xdr:col>
      <xdr:colOff>0</xdr:colOff>
      <xdr:row>21</xdr:row>
      <xdr:rowOff>28575</xdr:rowOff>
    </xdr:from>
    <xdr:to>
      <xdr:col>33</xdr:col>
      <xdr:colOff>0</xdr:colOff>
      <xdr:row>24</xdr:row>
      <xdr:rowOff>171450</xdr:rowOff>
    </xdr:to>
    <xdr:sp macro="" textlink="">
      <xdr:nvSpPr>
        <xdr:cNvPr id="5132" name="AutoShape 12">
          <a:extLst>
            <a:ext uri="{FF2B5EF4-FFF2-40B4-BE49-F238E27FC236}">
              <a16:creationId xmlns:a16="http://schemas.microsoft.com/office/drawing/2014/main" id="{00000000-0008-0000-0100-00000C140000}"/>
            </a:ext>
          </a:extLst>
        </xdr:cNvPr>
        <xdr:cNvSpPr>
          <a:spLocks noChangeArrowheads="1"/>
        </xdr:cNvSpPr>
      </xdr:nvSpPr>
      <xdr:spPr bwMode="auto">
        <a:xfrm>
          <a:off x="10315575" y="3781425"/>
          <a:ext cx="0" cy="857250"/>
        </a:xfrm>
        <a:prstGeom prst="wedgeRoundRectCallout">
          <a:avLst>
            <a:gd name="adj1" fmla="val -54782"/>
            <a:gd name="adj2" fmla="val -16667"/>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800000" mc:Ignorable="a14" a14:legacySpreadsheetColorIndex="16"/>
          </a:solidFill>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800000"/>
              </a:solidFill>
              <a:latin typeface="ＭＳ Ｐゴシック"/>
              <a:ea typeface="ＭＳ Ｐゴシック"/>
            </a:rPr>
            <a:t>１．納品先がご担当者と異なる場合にのみ記入してください</a:t>
          </a:r>
        </a:p>
        <a:p>
          <a:pPr algn="l" rtl="0">
            <a:defRPr sz="1000"/>
          </a:pPr>
          <a:r>
            <a:rPr lang="ja-JP" altLang="en-US" sz="900" b="0" i="0" u="none" strike="noStrike" baseline="0">
              <a:solidFill>
                <a:srgbClr val="800000"/>
              </a:solidFill>
              <a:latin typeface="ＭＳ Ｐゴシック"/>
              <a:ea typeface="ＭＳ Ｐゴシック"/>
            </a:rPr>
            <a:t>２．個別納品の場合は受講者名簿に記入してください</a:t>
          </a:r>
        </a:p>
      </xdr:txBody>
    </xdr:sp>
    <xdr:clientData/>
  </xdr:twoCellAnchor>
  <xdr:twoCellAnchor>
    <xdr:from>
      <xdr:col>33</xdr:col>
      <xdr:colOff>0</xdr:colOff>
      <xdr:row>26</xdr:row>
      <xdr:rowOff>28575</xdr:rowOff>
    </xdr:from>
    <xdr:to>
      <xdr:col>33</xdr:col>
      <xdr:colOff>0</xdr:colOff>
      <xdr:row>29</xdr:row>
      <xdr:rowOff>171450</xdr:rowOff>
    </xdr:to>
    <xdr:sp macro="" textlink="">
      <xdr:nvSpPr>
        <xdr:cNvPr id="5443" name="AutoShape 323">
          <a:extLst>
            <a:ext uri="{FF2B5EF4-FFF2-40B4-BE49-F238E27FC236}">
              <a16:creationId xmlns:a16="http://schemas.microsoft.com/office/drawing/2014/main" id="{00000000-0008-0000-0100-000043150000}"/>
            </a:ext>
          </a:extLst>
        </xdr:cNvPr>
        <xdr:cNvSpPr>
          <a:spLocks noChangeArrowheads="1"/>
        </xdr:cNvSpPr>
      </xdr:nvSpPr>
      <xdr:spPr bwMode="auto">
        <a:xfrm>
          <a:off x="10315575" y="4838700"/>
          <a:ext cx="0" cy="0"/>
        </a:xfrm>
        <a:prstGeom prst="wedgeRoundRectCallout">
          <a:avLst>
            <a:gd name="adj1" fmla="val -54782"/>
            <a:gd name="adj2" fmla="val -16667"/>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800000" mc:Ignorable="a14" a14:legacySpreadsheetColorIndex="16"/>
          </a:solidFill>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800000"/>
              </a:solidFill>
              <a:latin typeface="ＭＳ Ｐゴシック"/>
              <a:ea typeface="ＭＳ Ｐゴシック"/>
            </a:rPr>
            <a:t>１．納品先がご担当者と異なる場合にのみ記入してください</a:t>
          </a:r>
        </a:p>
        <a:p>
          <a:pPr algn="l" rtl="0">
            <a:defRPr sz="1000"/>
          </a:pPr>
          <a:r>
            <a:rPr lang="ja-JP" altLang="en-US" sz="900" b="0" i="0" u="none" strike="noStrike" baseline="0">
              <a:solidFill>
                <a:srgbClr val="800000"/>
              </a:solidFill>
              <a:latin typeface="ＭＳ Ｐゴシック"/>
              <a:ea typeface="ＭＳ Ｐゴシック"/>
            </a:rPr>
            <a:t>２．個別納品の場合は受講者名簿に記入してください</a:t>
          </a:r>
        </a:p>
      </xdr:txBody>
    </xdr:sp>
    <xdr:clientData/>
  </xdr:twoCellAnchor>
  <xdr:twoCellAnchor>
    <xdr:from>
      <xdr:col>1</xdr:col>
      <xdr:colOff>76200</xdr:colOff>
      <xdr:row>93</xdr:row>
      <xdr:rowOff>0</xdr:rowOff>
    </xdr:from>
    <xdr:to>
      <xdr:col>15</xdr:col>
      <xdr:colOff>180975</xdr:colOff>
      <xdr:row>93</xdr:row>
      <xdr:rowOff>0</xdr:rowOff>
    </xdr:to>
    <xdr:sp macro="" textlink="">
      <xdr:nvSpPr>
        <xdr:cNvPr id="5557" name="Rectangle 437">
          <a:extLst>
            <a:ext uri="{FF2B5EF4-FFF2-40B4-BE49-F238E27FC236}">
              <a16:creationId xmlns:a16="http://schemas.microsoft.com/office/drawing/2014/main" id="{00000000-0008-0000-0100-0000B5150000}"/>
            </a:ext>
          </a:extLst>
        </xdr:cNvPr>
        <xdr:cNvSpPr>
          <a:spLocks noChangeArrowheads="1"/>
        </xdr:cNvSpPr>
      </xdr:nvSpPr>
      <xdr:spPr bwMode="auto">
        <a:xfrm>
          <a:off x="76200" y="12715875"/>
          <a:ext cx="47625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80"/>
              </a:solidFill>
              <a:latin typeface="ＭＳ Ｐゴシック"/>
              <a:ea typeface="ＭＳ Ｐゴシック"/>
            </a:rPr>
            <a:t>　　　　　　　　　　　　　　　個人情報のお取扱いについて</a:t>
          </a:r>
        </a:p>
        <a:p>
          <a:pPr algn="l" rtl="0">
            <a:defRPr sz="1000"/>
          </a:pPr>
          <a:endParaRPr lang="ja-JP" altLang="en-US" sz="800" b="0" i="0" u="none" strike="noStrike" baseline="0">
            <a:solidFill>
              <a:srgbClr val="000080"/>
            </a:solidFill>
            <a:latin typeface="ＭＳ Ｐゴシック"/>
            <a:ea typeface="ＭＳ Ｐゴシック"/>
          </a:endParaRPr>
        </a:p>
        <a:p>
          <a:pPr algn="l" rtl="0">
            <a:defRPr sz="1000"/>
          </a:pPr>
          <a:r>
            <a:rPr lang="ja-JP" altLang="en-US" sz="800" b="0" i="0" u="none" strike="noStrike" baseline="0">
              <a:solidFill>
                <a:srgbClr val="000080"/>
              </a:solidFill>
              <a:latin typeface="ＭＳ Ｐゴシック"/>
              <a:ea typeface="ＭＳ Ｐゴシック"/>
            </a:rPr>
            <a:t>　株式会社アイテックでは、通信教育、セミナー及び研修等の受講者様又は、教材・製品のご購入者様からお預かりした個人情報を、以下の方針に基づき取り扱います。</a:t>
          </a:r>
        </a:p>
        <a:p>
          <a:pPr algn="l" rtl="0">
            <a:defRPr sz="1000"/>
          </a:pPr>
          <a:endParaRPr lang="ja-JP" altLang="en-US" sz="800" b="0" i="0" u="none" strike="noStrike" baseline="0">
            <a:solidFill>
              <a:srgbClr val="000080"/>
            </a:solidFill>
            <a:latin typeface="ＭＳ Ｐゴシック"/>
            <a:ea typeface="ＭＳ Ｐゴシック"/>
          </a:endParaRPr>
        </a:p>
        <a:p>
          <a:pPr algn="l" rtl="0">
            <a:defRPr sz="1000"/>
          </a:pPr>
          <a:r>
            <a:rPr lang="ja-JP" altLang="en-US" sz="800" b="0" i="0" u="none" strike="noStrike" baseline="0">
              <a:solidFill>
                <a:srgbClr val="000080"/>
              </a:solidFill>
              <a:latin typeface="ＭＳ Ｐゴシック"/>
              <a:ea typeface="ＭＳ Ｐゴシック"/>
            </a:rPr>
            <a:t>１．収集目的</a:t>
          </a:r>
        </a:p>
        <a:p>
          <a:pPr algn="l" rtl="0">
            <a:defRPr sz="1000"/>
          </a:pPr>
          <a:r>
            <a:rPr lang="ja-JP" altLang="en-US" sz="800" b="0" i="0" u="none" strike="noStrike" baseline="0">
              <a:solidFill>
                <a:srgbClr val="000080"/>
              </a:solidFill>
              <a:latin typeface="ＭＳ Ｐゴシック"/>
              <a:ea typeface="ＭＳ Ｐゴシック"/>
            </a:rPr>
            <a:t>　弊社は、貴方から収集した氏名、住所等の個人に関する情報は、以下に掲げる事項のみに利用又は提供する目的で収集するものであり、それ以外の目的に利用又は提供することは一切ありません。</a:t>
          </a:r>
        </a:p>
        <a:p>
          <a:pPr algn="l" rtl="0">
            <a:defRPr sz="1000"/>
          </a:pPr>
          <a:r>
            <a:rPr lang="ja-JP" altLang="en-US" sz="800" b="0" i="0" u="none" strike="noStrike" baseline="0">
              <a:solidFill>
                <a:srgbClr val="000080"/>
              </a:solidFill>
              <a:latin typeface="ＭＳ Ｐゴシック"/>
              <a:ea typeface="ＭＳ Ｐゴシック"/>
            </a:rPr>
            <a:t>（利用）</a:t>
          </a:r>
        </a:p>
        <a:p>
          <a:pPr algn="l" rtl="0">
            <a:defRPr sz="1000"/>
          </a:pPr>
          <a:r>
            <a:rPr lang="ja-JP" altLang="en-US" sz="800" b="0" i="0" u="none" strike="noStrike" baseline="0">
              <a:solidFill>
                <a:srgbClr val="000080"/>
              </a:solidFill>
              <a:latin typeface="ＭＳ Ｐゴシック"/>
              <a:ea typeface="ＭＳ Ｐゴシック"/>
            </a:rPr>
            <a:t>　①受講者管理（受講者名簿の作成、受講案内（受講証）、修了証、助成</a:t>
          </a:r>
        </a:p>
        <a:p>
          <a:pPr algn="l" rtl="0">
            <a:defRPr sz="1000"/>
          </a:pPr>
          <a:r>
            <a:rPr lang="ja-JP" altLang="en-US" sz="800" b="0" i="0" u="none" strike="noStrike" baseline="0">
              <a:solidFill>
                <a:srgbClr val="000080"/>
              </a:solidFill>
              <a:latin typeface="ＭＳ Ｐゴシック"/>
              <a:ea typeface="ＭＳ Ｐゴシック"/>
            </a:rPr>
            <a:t>　　金の証明書、質問回答等の送付、成績管理、アンケート集計など）</a:t>
          </a:r>
        </a:p>
        <a:p>
          <a:pPr algn="l" rtl="0">
            <a:defRPr sz="1000"/>
          </a:pPr>
          <a:r>
            <a:rPr lang="ja-JP" altLang="en-US" sz="800" b="0" i="0" u="none" strike="noStrike" baseline="0">
              <a:solidFill>
                <a:srgbClr val="000080"/>
              </a:solidFill>
              <a:latin typeface="ＭＳ Ｐゴシック"/>
              <a:ea typeface="ＭＳ Ｐゴシック"/>
            </a:rPr>
            <a:t>　②教材・製品（書籍、CD-ROM、テキスト等）の送付</a:t>
          </a:r>
        </a:p>
        <a:p>
          <a:pPr algn="l" rtl="0">
            <a:defRPr sz="1000"/>
          </a:pPr>
          <a:r>
            <a:rPr lang="ja-JP" altLang="en-US" sz="800" b="0" i="0" u="none" strike="noStrike" baseline="0">
              <a:solidFill>
                <a:srgbClr val="000080"/>
              </a:solidFill>
              <a:latin typeface="ＭＳ Ｐゴシック"/>
              <a:ea typeface="ＭＳ Ｐゴシック"/>
            </a:rPr>
            <a:t>　③入金管理（請求書作成、領収証作成、クレジットカードの照会など）</a:t>
          </a:r>
        </a:p>
        <a:p>
          <a:pPr algn="l" rtl="0">
            <a:defRPr sz="1000"/>
          </a:pPr>
          <a:r>
            <a:rPr lang="ja-JP" altLang="en-US" sz="800" b="0" i="0" u="none" strike="noStrike" baseline="0">
              <a:solidFill>
                <a:srgbClr val="000080"/>
              </a:solidFill>
              <a:latin typeface="ＭＳ Ｐゴシック"/>
              <a:ea typeface="ＭＳ Ｐゴシック"/>
            </a:rPr>
            <a:t>　④ご提供いただいた個人情報の確認及び不明点に関する問い合せ</a:t>
          </a:r>
        </a:p>
        <a:p>
          <a:pPr algn="l" rtl="0">
            <a:defRPr sz="1000"/>
          </a:pPr>
          <a:r>
            <a:rPr lang="ja-JP" altLang="en-US" sz="800" b="0" i="0" u="none" strike="noStrike" baseline="0">
              <a:solidFill>
                <a:srgbClr val="000080"/>
              </a:solidFill>
              <a:latin typeface="ＭＳ Ｐゴシック"/>
              <a:ea typeface="ＭＳ Ｐゴシック"/>
            </a:rPr>
            <a:t>（提供）</a:t>
          </a:r>
        </a:p>
        <a:p>
          <a:pPr algn="l" rtl="0">
            <a:defRPr sz="1000"/>
          </a:pPr>
          <a:r>
            <a:rPr lang="ja-JP" altLang="en-US" sz="800" b="0" i="0" u="none" strike="noStrike" baseline="0">
              <a:solidFill>
                <a:srgbClr val="000080"/>
              </a:solidFill>
              <a:latin typeface="ＭＳ Ｐゴシック"/>
              <a:ea typeface="ＭＳ Ｐゴシック"/>
            </a:rPr>
            <a:t>　貴方が在籍する会社、団体（個人情報に関する契約無し）と弊社が、あらかじめ契約している場合は、貴方の個人情報の契約に基づく提供を行う場合があります。</a:t>
          </a:r>
        </a:p>
        <a:p>
          <a:pPr algn="l" rtl="0">
            <a:defRPr sz="1000"/>
          </a:pPr>
          <a:endParaRPr lang="ja-JP" altLang="en-US" sz="800" b="0" i="0" u="none" strike="noStrike" baseline="0">
            <a:solidFill>
              <a:srgbClr val="000080"/>
            </a:solidFill>
            <a:latin typeface="ＭＳ Ｐゴシック"/>
            <a:ea typeface="ＭＳ Ｐゴシック"/>
          </a:endParaRPr>
        </a:p>
        <a:p>
          <a:pPr algn="l" rtl="0">
            <a:defRPr sz="1000"/>
          </a:pPr>
          <a:r>
            <a:rPr lang="ja-JP" altLang="en-US" sz="800" b="0" i="0" u="none" strike="noStrike" baseline="0">
              <a:solidFill>
                <a:srgbClr val="000080"/>
              </a:solidFill>
              <a:latin typeface="ＭＳ Ｐゴシック"/>
              <a:ea typeface="ＭＳ Ｐゴシック"/>
            </a:rPr>
            <a:t>２．個人情報の管理</a:t>
          </a:r>
        </a:p>
        <a:p>
          <a:pPr algn="l" rtl="0">
            <a:defRPr sz="1000"/>
          </a:pPr>
          <a:r>
            <a:rPr lang="ja-JP" altLang="en-US" sz="800" b="0" i="0" u="none" strike="noStrike" baseline="0">
              <a:solidFill>
                <a:srgbClr val="000080"/>
              </a:solidFill>
              <a:latin typeface="ＭＳ Ｐゴシック"/>
              <a:ea typeface="ＭＳ Ｐゴシック"/>
            </a:rPr>
            <a:t>　弊社が貴方からお預かりする個人情報は、弊社の責任で紛失、漏洩等のないよう厳重に管理致します。</a:t>
          </a:r>
        </a:p>
      </xdr:txBody>
    </xdr:sp>
    <xdr:clientData/>
  </xdr:twoCellAnchor>
  <xdr:twoCellAnchor>
    <xdr:from>
      <xdr:col>16</xdr:col>
      <xdr:colOff>38100</xdr:colOff>
      <xdr:row>93</xdr:row>
      <xdr:rowOff>0</xdr:rowOff>
    </xdr:from>
    <xdr:to>
      <xdr:col>32</xdr:col>
      <xdr:colOff>171450</xdr:colOff>
      <xdr:row>93</xdr:row>
      <xdr:rowOff>0</xdr:rowOff>
    </xdr:to>
    <xdr:sp macro="" textlink="">
      <xdr:nvSpPr>
        <xdr:cNvPr id="5558" name="Rectangle 438">
          <a:extLst>
            <a:ext uri="{FF2B5EF4-FFF2-40B4-BE49-F238E27FC236}">
              <a16:creationId xmlns:a16="http://schemas.microsoft.com/office/drawing/2014/main" id="{00000000-0008-0000-0100-0000B6150000}"/>
            </a:ext>
          </a:extLst>
        </xdr:cNvPr>
        <xdr:cNvSpPr>
          <a:spLocks noChangeArrowheads="1"/>
        </xdr:cNvSpPr>
      </xdr:nvSpPr>
      <xdr:spPr bwMode="auto">
        <a:xfrm>
          <a:off x="4991100" y="12715875"/>
          <a:ext cx="52006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80"/>
              </a:solidFill>
              <a:latin typeface="ＭＳ Ｐゴシック"/>
              <a:ea typeface="ＭＳ Ｐゴシック"/>
            </a:rPr>
            <a:t>３．業務委託先への預託</a:t>
          </a:r>
        </a:p>
        <a:p>
          <a:pPr algn="l" rtl="0">
            <a:defRPr sz="1000"/>
          </a:pPr>
          <a:r>
            <a:rPr lang="ja-JP" altLang="en-US" sz="800" b="0" i="0" u="none" strike="noStrike" baseline="0">
              <a:solidFill>
                <a:srgbClr val="000080"/>
              </a:solidFill>
              <a:latin typeface="ＭＳ Ｐゴシック"/>
              <a:ea typeface="ＭＳ Ｐゴシック"/>
            </a:rPr>
            <a:t>　弊社が貴方からお預かりする個人情報は、厳選した委託先に「１．収集目的」に示す目的を達成する範囲において外部に委託する場合があります。この場合、委託先の個人情報の取扱いが適切に行われるよう管理致します。</a:t>
          </a:r>
        </a:p>
        <a:p>
          <a:pPr algn="l" rtl="0">
            <a:defRPr sz="1000"/>
          </a:pPr>
          <a:endParaRPr lang="ja-JP" altLang="en-US" sz="800" b="0" i="0" u="none" strike="noStrike" baseline="0">
            <a:solidFill>
              <a:srgbClr val="000080"/>
            </a:solidFill>
            <a:latin typeface="ＭＳ Ｐゴシック"/>
            <a:ea typeface="ＭＳ Ｐゴシック"/>
          </a:endParaRPr>
        </a:p>
        <a:p>
          <a:pPr algn="l" rtl="0">
            <a:defRPr sz="1000"/>
          </a:pPr>
          <a:r>
            <a:rPr lang="ja-JP" altLang="en-US" sz="800" b="0" i="0" u="none" strike="noStrike" baseline="0">
              <a:solidFill>
                <a:srgbClr val="000080"/>
              </a:solidFill>
              <a:latin typeface="ＭＳ Ｐゴシック"/>
              <a:ea typeface="ＭＳ Ｐゴシック"/>
            </a:rPr>
            <a:t>４．個人情報が提供いただけない場合の制限</a:t>
          </a:r>
        </a:p>
        <a:p>
          <a:pPr algn="l" rtl="0">
            <a:defRPr sz="1000"/>
          </a:pPr>
          <a:r>
            <a:rPr lang="ja-JP" altLang="en-US" sz="800" b="0" i="0" u="none" strike="noStrike" baseline="0">
              <a:solidFill>
                <a:srgbClr val="000080"/>
              </a:solidFill>
              <a:latin typeface="ＭＳ Ｐゴシック"/>
              <a:ea typeface="ＭＳ Ｐゴシック"/>
            </a:rPr>
            <a:t>　個人情報の一部又は全部が提供いただけない場合、サービスの一部又は全部が利用できなくなることがあります。</a:t>
          </a:r>
        </a:p>
        <a:p>
          <a:pPr algn="l" rtl="0">
            <a:defRPr sz="1000"/>
          </a:pPr>
          <a:endParaRPr lang="ja-JP" altLang="en-US" sz="800" b="0" i="0" u="none" strike="noStrike" baseline="0">
            <a:solidFill>
              <a:srgbClr val="000080"/>
            </a:solidFill>
            <a:latin typeface="ＭＳ Ｐゴシック"/>
            <a:ea typeface="ＭＳ Ｐゴシック"/>
          </a:endParaRPr>
        </a:p>
        <a:p>
          <a:pPr algn="l" rtl="0">
            <a:defRPr sz="1000"/>
          </a:pPr>
          <a:r>
            <a:rPr lang="ja-JP" altLang="en-US" sz="800" b="0" i="0" u="none" strike="noStrike" baseline="0">
              <a:solidFill>
                <a:srgbClr val="000080"/>
              </a:solidFill>
              <a:latin typeface="ＭＳ Ｐゴシック"/>
              <a:ea typeface="ＭＳ Ｐゴシック"/>
            </a:rPr>
            <a:t>５．個人情報の開示、訂正・削除について</a:t>
          </a:r>
        </a:p>
        <a:p>
          <a:pPr algn="l" rtl="0">
            <a:defRPr sz="1000"/>
          </a:pPr>
          <a:r>
            <a:rPr lang="ja-JP" altLang="en-US" sz="800" b="0" i="0" u="none" strike="noStrike" baseline="0">
              <a:solidFill>
                <a:srgbClr val="000080"/>
              </a:solidFill>
              <a:latin typeface="ＭＳ Ｐゴシック"/>
              <a:ea typeface="ＭＳ Ｐゴシック"/>
            </a:rPr>
            <a:t>　貴方はいつでもご自身の個人情報の開示を請求することができ、開示の結果、個人情報に誤りがあった場合には、当該個人情報の訂正又は削除を請求することができます。また、個人情報の利用又は提供を拒否及び個人情報の利用目的の通知を請求することもできます。ただし、弊社が講座運営上特に必要と認めた場合は、提出された個人情報の継続使用をお願いすることがあります。</a:t>
          </a:r>
        </a:p>
        <a:p>
          <a:pPr algn="l" rtl="0">
            <a:defRPr sz="1000"/>
          </a:pPr>
          <a:r>
            <a:rPr lang="ja-JP" altLang="en-US" sz="800" b="0" i="0" u="none" strike="noStrike" baseline="0">
              <a:solidFill>
                <a:srgbClr val="000080"/>
              </a:solidFill>
              <a:latin typeface="ＭＳ Ｐゴシック"/>
              <a:ea typeface="ＭＳ Ｐゴシック"/>
            </a:rPr>
            <a:t>　貴方が開示、訂正、削除、利用又は提供の拒否、利用目的の通知を請求される場合は、下記の連絡先までご連絡ください。</a:t>
          </a:r>
        </a:p>
        <a:p>
          <a:pPr algn="l" rtl="0">
            <a:defRPr sz="1000"/>
          </a:pPr>
          <a:endParaRPr lang="ja-JP" altLang="en-US" sz="800" b="0" i="0" u="none" strike="noStrike" baseline="0">
            <a:solidFill>
              <a:srgbClr val="000080"/>
            </a:solidFill>
            <a:latin typeface="ＭＳ Ｐゴシック"/>
            <a:ea typeface="ＭＳ Ｐゴシック"/>
          </a:endParaRPr>
        </a:p>
        <a:p>
          <a:pPr algn="l" rtl="0">
            <a:defRPr sz="1000"/>
          </a:pPr>
          <a:r>
            <a:rPr lang="ja-JP" altLang="en-US" sz="800" b="0" i="0" u="none" strike="noStrike" baseline="0">
              <a:solidFill>
                <a:srgbClr val="000080"/>
              </a:solidFill>
              <a:latin typeface="ＭＳ Ｐゴシック"/>
              <a:ea typeface="ＭＳ Ｐゴシック"/>
            </a:rPr>
            <a:t>６．個人情報に関する苦情相談について</a:t>
          </a:r>
        </a:p>
        <a:p>
          <a:pPr algn="l" rtl="0">
            <a:defRPr sz="1000"/>
          </a:pPr>
          <a:r>
            <a:rPr lang="ja-JP" altLang="en-US" sz="800" b="0" i="0" u="none" strike="noStrike" baseline="0">
              <a:solidFill>
                <a:srgbClr val="000080"/>
              </a:solidFill>
              <a:latin typeface="ＭＳ Ｐゴシック"/>
              <a:ea typeface="ＭＳ Ｐゴシック"/>
            </a:rPr>
            <a:t>　個人情報に関する苦情及び相談については下記までご連絡ください。</a:t>
          </a:r>
        </a:p>
        <a:p>
          <a:pPr algn="l" rtl="0">
            <a:defRPr sz="1000"/>
          </a:pPr>
          <a:endParaRPr lang="ja-JP" altLang="en-US" sz="800" b="0" i="0" u="none" strike="noStrike" baseline="0">
            <a:solidFill>
              <a:srgbClr val="000080"/>
            </a:solidFill>
            <a:latin typeface="ＭＳ Ｐゴシック"/>
            <a:ea typeface="ＭＳ Ｐゴシック"/>
          </a:endParaRPr>
        </a:p>
        <a:p>
          <a:pPr algn="l" rtl="0">
            <a:defRPr sz="1000"/>
          </a:pPr>
          <a:r>
            <a:rPr lang="ja-JP" altLang="en-US" sz="800" b="0" i="0" u="none" strike="noStrike" baseline="0">
              <a:solidFill>
                <a:srgbClr val="000080"/>
              </a:solidFill>
              <a:latin typeface="ＭＳ Ｐゴシック"/>
              <a:ea typeface="ＭＳ Ｐゴシック"/>
            </a:rPr>
            <a:t>　連絡先：株式会社アイテック　コンプライアンス室（個人情報相談窓口）</a:t>
          </a:r>
        </a:p>
        <a:p>
          <a:pPr algn="l" rtl="0">
            <a:defRPr sz="1000"/>
          </a:pPr>
          <a:r>
            <a:rPr lang="ja-JP" altLang="en-US" sz="800" b="0" i="0" u="none" strike="noStrike" baseline="0">
              <a:solidFill>
                <a:srgbClr val="000080"/>
              </a:solidFill>
              <a:latin typeface="ＭＳ Ｐゴシック"/>
              <a:ea typeface="ＭＳ Ｐゴシック"/>
            </a:rPr>
            <a:t>　〒103-0012　東京都中央区日本橋堀留町1-2-10</a:t>
          </a:r>
          <a:r>
            <a:rPr lang="ja-JP" altLang="en-US" sz="700" b="0" i="0" u="none" strike="noStrike" baseline="0">
              <a:solidFill>
                <a:srgbClr val="000080"/>
              </a:solidFill>
              <a:latin typeface="ＭＳ Ｐゴシック"/>
              <a:ea typeface="ＭＳ Ｐゴシック"/>
            </a:rPr>
            <a:t>　イトーピア日本橋SAビル　　　　　　　　　　　　　　　　　　　              　</a:t>
          </a:r>
          <a:endParaRPr lang="ja-JP" altLang="en-US" sz="800" b="0" i="0" u="none" strike="noStrike" baseline="0">
            <a:solidFill>
              <a:srgbClr val="000080"/>
            </a:solidFill>
            <a:latin typeface="ＭＳ Ｐゴシック"/>
            <a:ea typeface="ＭＳ Ｐゴシック"/>
          </a:endParaRPr>
        </a:p>
        <a:p>
          <a:pPr algn="l" rtl="0">
            <a:defRPr sz="1000"/>
          </a:pPr>
          <a:r>
            <a:rPr lang="ja-JP" altLang="en-US" sz="800" b="0" i="0" u="none" strike="noStrike" baseline="0">
              <a:solidFill>
                <a:srgbClr val="000080"/>
              </a:solidFill>
              <a:latin typeface="ＭＳ Ｐゴシック"/>
              <a:ea typeface="ＭＳ Ｐゴシック"/>
            </a:rPr>
            <a:t>　TEL 03-3662-7437　 FAX 03-3662-3899  Email privacy@itec.co.jp</a:t>
          </a:r>
        </a:p>
      </xdr:txBody>
    </xdr:sp>
    <xdr:clientData/>
  </xdr:twoCellAnchor>
  <xdr:twoCellAnchor>
    <xdr:from>
      <xdr:col>1</xdr:col>
      <xdr:colOff>76200</xdr:colOff>
      <xdr:row>93</xdr:row>
      <xdr:rowOff>0</xdr:rowOff>
    </xdr:from>
    <xdr:to>
      <xdr:col>15</xdr:col>
      <xdr:colOff>180975</xdr:colOff>
      <xdr:row>93</xdr:row>
      <xdr:rowOff>0</xdr:rowOff>
    </xdr:to>
    <xdr:sp macro="" textlink="">
      <xdr:nvSpPr>
        <xdr:cNvPr id="5559" name="Rectangle 439">
          <a:extLst>
            <a:ext uri="{FF2B5EF4-FFF2-40B4-BE49-F238E27FC236}">
              <a16:creationId xmlns:a16="http://schemas.microsoft.com/office/drawing/2014/main" id="{00000000-0008-0000-0100-0000B7150000}"/>
            </a:ext>
          </a:extLst>
        </xdr:cNvPr>
        <xdr:cNvSpPr>
          <a:spLocks noChangeArrowheads="1"/>
        </xdr:cNvSpPr>
      </xdr:nvSpPr>
      <xdr:spPr bwMode="auto">
        <a:xfrm>
          <a:off x="76200" y="12715875"/>
          <a:ext cx="47625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80"/>
              </a:solidFill>
              <a:latin typeface="ＭＳ Ｐゴシック"/>
              <a:ea typeface="ＭＳ Ｐゴシック"/>
            </a:rPr>
            <a:t>　　　　　　　　　　　　　　　個人情報のお取扱いについて</a:t>
          </a:r>
        </a:p>
        <a:p>
          <a:pPr algn="l" rtl="0">
            <a:defRPr sz="1000"/>
          </a:pPr>
          <a:endParaRPr lang="ja-JP" altLang="en-US" sz="800" b="0" i="0" u="none" strike="noStrike" baseline="0">
            <a:solidFill>
              <a:srgbClr val="000080"/>
            </a:solidFill>
            <a:latin typeface="ＭＳ Ｐゴシック"/>
            <a:ea typeface="ＭＳ Ｐゴシック"/>
          </a:endParaRPr>
        </a:p>
        <a:p>
          <a:pPr algn="l" rtl="0">
            <a:defRPr sz="1000"/>
          </a:pPr>
          <a:r>
            <a:rPr lang="ja-JP" altLang="en-US" sz="800" b="0" i="0" u="none" strike="noStrike" baseline="0">
              <a:solidFill>
                <a:srgbClr val="000080"/>
              </a:solidFill>
              <a:latin typeface="ＭＳ Ｐゴシック"/>
              <a:ea typeface="ＭＳ Ｐゴシック"/>
            </a:rPr>
            <a:t>　株式会社アイテックでは、通信教育、セミナー及び研修等の受講者様又は、教材・製品のご購入者様からお預かりした個人情報を、以下の方針に基づき取り扱います。</a:t>
          </a:r>
        </a:p>
        <a:p>
          <a:pPr algn="l" rtl="0">
            <a:defRPr sz="1000"/>
          </a:pPr>
          <a:endParaRPr lang="ja-JP" altLang="en-US" sz="800" b="0" i="0" u="none" strike="noStrike" baseline="0">
            <a:solidFill>
              <a:srgbClr val="000080"/>
            </a:solidFill>
            <a:latin typeface="ＭＳ Ｐゴシック"/>
            <a:ea typeface="ＭＳ Ｐゴシック"/>
          </a:endParaRPr>
        </a:p>
        <a:p>
          <a:pPr algn="l" rtl="0">
            <a:defRPr sz="1000"/>
          </a:pPr>
          <a:r>
            <a:rPr lang="ja-JP" altLang="en-US" sz="800" b="0" i="0" u="none" strike="noStrike" baseline="0">
              <a:solidFill>
                <a:srgbClr val="000080"/>
              </a:solidFill>
              <a:latin typeface="ＭＳ Ｐゴシック"/>
              <a:ea typeface="ＭＳ Ｐゴシック"/>
            </a:rPr>
            <a:t>１．収集目的</a:t>
          </a:r>
        </a:p>
        <a:p>
          <a:pPr algn="l" rtl="0">
            <a:defRPr sz="1000"/>
          </a:pPr>
          <a:r>
            <a:rPr lang="ja-JP" altLang="en-US" sz="800" b="0" i="0" u="none" strike="noStrike" baseline="0">
              <a:solidFill>
                <a:srgbClr val="000080"/>
              </a:solidFill>
              <a:latin typeface="ＭＳ Ｐゴシック"/>
              <a:ea typeface="ＭＳ Ｐゴシック"/>
            </a:rPr>
            <a:t>　弊社は、貴方から収集した氏名、住所等の個人に関する情報は、以下に掲げる事項のみに利用又は提供する目的で収集するものであり、それ以外の目的に利用又は提供することは一切ありません。</a:t>
          </a:r>
        </a:p>
        <a:p>
          <a:pPr algn="l" rtl="0">
            <a:defRPr sz="1000"/>
          </a:pPr>
          <a:r>
            <a:rPr lang="ja-JP" altLang="en-US" sz="800" b="0" i="0" u="none" strike="noStrike" baseline="0">
              <a:solidFill>
                <a:srgbClr val="000080"/>
              </a:solidFill>
              <a:latin typeface="ＭＳ Ｐゴシック"/>
              <a:ea typeface="ＭＳ Ｐゴシック"/>
            </a:rPr>
            <a:t>（利用）</a:t>
          </a:r>
        </a:p>
        <a:p>
          <a:pPr algn="l" rtl="0">
            <a:defRPr sz="1000"/>
          </a:pPr>
          <a:r>
            <a:rPr lang="ja-JP" altLang="en-US" sz="800" b="0" i="0" u="none" strike="noStrike" baseline="0">
              <a:solidFill>
                <a:srgbClr val="000080"/>
              </a:solidFill>
              <a:latin typeface="ＭＳ Ｐゴシック"/>
              <a:ea typeface="ＭＳ Ｐゴシック"/>
            </a:rPr>
            <a:t>　①受講者管理（受講者名簿の作成、受講案内（受講証）、修了証、助成</a:t>
          </a:r>
        </a:p>
        <a:p>
          <a:pPr algn="l" rtl="0">
            <a:defRPr sz="1000"/>
          </a:pPr>
          <a:r>
            <a:rPr lang="ja-JP" altLang="en-US" sz="800" b="0" i="0" u="none" strike="noStrike" baseline="0">
              <a:solidFill>
                <a:srgbClr val="000080"/>
              </a:solidFill>
              <a:latin typeface="ＭＳ Ｐゴシック"/>
              <a:ea typeface="ＭＳ Ｐゴシック"/>
            </a:rPr>
            <a:t>　　金の証明書、質問回答等の送付、成績管理、アンケート集計など）</a:t>
          </a:r>
        </a:p>
        <a:p>
          <a:pPr algn="l" rtl="0">
            <a:defRPr sz="1000"/>
          </a:pPr>
          <a:r>
            <a:rPr lang="ja-JP" altLang="en-US" sz="800" b="0" i="0" u="none" strike="noStrike" baseline="0">
              <a:solidFill>
                <a:srgbClr val="000080"/>
              </a:solidFill>
              <a:latin typeface="ＭＳ Ｐゴシック"/>
              <a:ea typeface="ＭＳ Ｐゴシック"/>
            </a:rPr>
            <a:t>　②教材・製品（書籍、CD-ROM、テキスト等）の送付</a:t>
          </a:r>
        </a:p>
        <a:p>
          <a:pPr algn="l" rtl="0">
            <a:defRPr sz="1000"/>
          </a:pPr>
          <a:r>
            <a:rPr lang="ja-JP" altLang="en-US" sz="800" b="0" i="0" u="none" strike="noStrike" baseline="0">
              <a:solidFill>
                <a:srgbClr val="000080"/>
              </a:solidFill>
              <a:latin typeface="ＭＳ Ｐゴシック"/>
              <a:ea typeface="ＭＳ Ｐゴシック"/>
            </a:rPr>
            <a:t>　③入金管理（請求書作成、領収証作成、クレジットカードの照会など）</a:t>
          </a:r>
        </a:p>
        <a:p>
          <a:pPr algn="l" rtl="0">
            <a:defRPr sz="1000"/>
          </a:pPr>
          <a:r>
            <a:rPr lang="ja-JP" altLang="en-US" sz="800" b="0" i="0" u="none" strike="noStrike" baseline="0">
              <a:solidFill>
                <a:srgbClr val="000080"/>
              </a:solidFill>
              <a:latin typeface="ＭＳ Ｐゴシック"/>
              <a:ea typeface="ＭＳ Ｐゴシック"/>
            </a:rPr>
            <a:t>　④ご提供いただいた個人情報の確認及び不明点に関する問い合せ</a:t>
          </a:r>
        </a:p>
        <a:p>
          <a:pPr algn="l" rtl="0">
            <a:defRPr sz="1000"/>
          </a:pPr>
          <a:r>
            <a:rPr lang="ja-JP" altLang="en-US" sz="800" b="0" i="0" u="none" strike="noStrike" baseline="0">
              <a:solidFill>
                <a:srgbClr val="000080"/>
              </a:solidFill>
              <a:latin typeface="ＭＳ Ｐゴシック"/>
              <a:ea typeface="ＭＳ Ｐゴシック"/>
            </a:rPr>
            <a:t>（提供）</a:t>
          </a:r>
        </a:p>
        <a:p>
          <a:pPr algn="l" rtl="0">
            <a:defRPr sz="1000"/>
          </a:pPr>
          <a:r>
            <a:rPr lang="ja-JP" altLang="en-US" sz="800" b="0" i="0" u="none" strike="noStrike" baseline="0">
              <a:solidFill>
                <a:srgbClr val="000080"/>
              </a:solidFill>
              <a:latin typeface="ＭＳ Ｐゴシック"/>
              <a:ea typeface="ＭＳ Ｐゴシック"/>
            </a:rPr>
            <a:t>　貴方が在籍する会社、団体（個人情報に関する契約無し）と弊社が、あらかじめ契約している場合は、貴方の個人情報の契約に基づく提供を行う場合があります。</a:t>
          </a:r>
        </a:p>
        <a:p>
          <a:pPr algn="l" rtl="0">
            <a:defRPr sz="1000"/>
          </a:pPr>
          <a:endParaRPr lang="ja-JP" altLang="en-US" sz="800" b="0" i="0" u="none" strike="noStrike" baseline="0">
            <a:solidFill>
              <a:srgbClr val="000080"/>
            </a:solidFill>
            <a:latin typeface="ＭＳ Ｐゴシック"/>
            <a:ea typeface="ＭＳ Ｐゴシック"/>
          </a:endParaRPr>
        </a:p>
        <a:p>
          <a:pPr algn="l" rtl="0">
            <a:defRPr sz="1000"/>
          </a:pPr>
          <a:r>
            <a:rPr lang="ja-JP" altLang="en-US" sz="800" b="0" i="0" u="none" strike="noStrike" baseline="0">
              <a:solidFill>
                <a:srgbClr val="000080"/>
              </a:solidFill>
              <a:latin typeface="ＭＳ Ｐゴシック"/>
              <a:ea typeface="ＭＳ Ｐゴシック"/>
            </a:rPr>
            <a:t>２．個人情報の管理</a:t>
          </a:r>
        </a:p>
        <a:p>
          <a:pPr algn="l" rtl="0">
            <a:defRPr sz="1000"/>
          </a:pPr>
          <a:r>
            <a:rPr lang="ja-JP" altLang="en-US" sz="800" b="0" i="0" u="none" strike="noStrike" baseline="0">
              <a:solidFill>
                <a:srgbClr val="000080"/>
              </a:solidFill>
              <a:latin typeface="ＭＳ Ｐゴシック"/>
              <a:ea typeface="ＭＳ Ｐゴシック"/>
            </a:rPr>
            <a:t>　弊社が貴方からお預かりする個人情報は、弊社の責任で紛失、漏洩等のないよう厳重に管理致します。</a:t>
          </a:r>
        </a:p>
      </xdr:txBody>
    </xdr:sp>
    <xdr:clientData/>
  </xdr:twoCellAnchor>
  <xdr:twoCellAnchor>
    <xdr:from>
      <xdr:col>16</xdr:col>
      <xdr:colOff>38100</xdr:colOff>
      <xdr:row>93</xdr:row>
      <xdr:rowOff>0</xdr:rowOff>
    </xdr:from>
    <xdr:to>
      <xdr:col>32</xdr:col>
      <xdr:colOff>171450</xdr:colOff>
      <xdr:row>93</xdr:row>
      <xdr:rowOff>0</xdr:rowOff>
    </xdr:to>
    <xdr:sp macro="" textlink="">
      <xdr:nvSpPr>
        <xdr:cNvPr id="5560" name="Rectangle 440">
          <a:extLst>
            <a:ext uri="{FF2B5EF4-FFF2-40B4-BE49-F238E27FC236}">
              <a16:creationId xmlns:a16="http://schemas.microsoft.com/office/drawing/2014/main" id="{00000000-0008-0000-0100-0000B8150000}"/>
            </a:ext>
          </a:extLst>
        </xdr:cNvPr>
        <xdr:cNvSpPr>
          <a:spLocks noChangeArrowheads="1"/>
        </xdr:cNvSpPr>
      </xdr:nvSpPr>
      <xdr:spPr bwMode="auto">
        <a:xfrm>
          <a:off x="4991100" y="12715875"/>
          <a:ext cx="52006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80"/>
              </a:solidFill>
              <a:latin typeface="ＭＳ Ｐゴシック"/>
              <a:ea typeface="ＭＳ Ｐゴシック"/>
            </a:rPr>
            <a:t>３．業務委託先への預託</a:t>
          </a:r>
        </a:p>
        <a:p>
          <a:pPr algn="l" rtl="0">
            <a:defRPr sz="1000"/>
          </a:pPr>
          <a:r>
            <a:rPr lang="ja-JP" altLang="en-US" sz="800" b="0" i="0" u="none" strike="noStrike" baseline="0">
              <a:solidFill>
                <a:srgbClr val="000080"/>
              </a:solidFill>
              <a:latin typeface="ＭＳ Ｐゴシック"/>
              <a:ea typeface="ＭＳ Ｐゴシック"/>
            </a:rPr>
            <a:t>　弊社が貴方からお預かりする個人情報は、厳選した委託先に「１．収集目的」に示す目的を達成する範囲において外部に委託する場合があります。この場合、委託先の個人情報の取扱いが適切に行われるよう管理致します。</a:t>
          </a:r>
        </a:p>
        <a:p>
          <a:pPr algn="l" rtl="0">
            <a:defRPr sz="1000"/>
          </a:pPr>
          <a:endParaRPr lang="ja-JP" altLang="en-US" sz="800" b="0" i="0" u="none" strike="noStrike" baseline="0">
            <a:solidFill>
              <a:srgbClr val="000080"/>
            </a:solidFill>
            <a:latin typeface="ＭＳ Ｐゴシック"/>
            <a:ea typeface="ＭＳ Ｐゴシック"/>
          </a:endParaRPr>
        </a:p>
        <a:p>
          <a:pPr algn="l" rtl="0">
            <a:defRPr sz="1000"/>
          </a:pPr>
          <a:r>
            <a:rPr lang="ja-JP" altLang="en-US" sz="800" b="0" i="0" u="none" strike="noStrike" baseline="0">
              <a:solidFill>
                <a:srgbClr val="000080"/>
              </a:solidFill>
              <a:latin typeface="ＭＳ Ｐゴシック"/>
              <a:ea typeface="ＭＳ Ｐゴシック"/>
            </a:rPr>
            <a:t>４．個人情報が提供いただけない場合の制限</a:t>
          </a:r>
        </a:p>
        <a:p>
          <a:pPr algn="l" rtl="0">
            <a:defRPr sz="1000"/>
          </a:pPr>
          <a:r>
            <a:rPr lang="ja-JP" altLang="en-US" sz="800" b="0" i="0" u="none" strike="noStrike" baseline="0">
              <a:solidFill>
                <a:srgbClr val="000080"/>
              </a:solidFill>
              <a:latin typeface="ＭＳ Ｐゴシック"/>
              <a:ea typeface="ＭＳ Ｐゴシック"/>
            </a:rPr>
            <a:t>　個人情報の一部又は全部が提供いただけない場合、サービスの一部又は全部が利用できなくなることがあります。</a:t>
          </a:r>
        </a:p>
        <a:p>
          <a:pPr algn="l" rtl="0">
            <a:defRPr sz="1000"/>
          </a:pPr>
          <a:endParaRPr lang="ja-JP" altLang="en-US" sz="800" b="0" i="0" u="none" strike="noStrike" baseline="0">
            <a:solidFill>
              <a:srgbClr val="000080"/>
            </a:solidFill>
            <a:latin typeface="ＭＳ Ｐゴシック"/>
            <a:ea typeface="ＭＳ Ｐゴシック"/>
          </a:endParaRPr>
        </a:p>
        <a:p>
          <a:pPr algn="l" rtl="0">
            <a:defRPr sz="1000"/>
          </a:pPr>
          <a:r>
            <a:rPr lang="ja-JP" altLang="en-US" sz="800" b="0" i="0" u="none" strike="noStrike" baseline="0">
              <a:solidFill>
                <a:srgbClr val="000080"/>
              </a:solidFill>
              <a:latin typeface="ＭＳ Ｐゴシック"/>
              <a:ea typeface="ＭＳ Ｐゴシック"/>
            </a:rPr>
            <a:t>５．個人情報の開示、訂正・削除について</a:t>
          </a:r>
        </a:p>
        <a:p>
          <a:pPr algn="l" rtl="0">
            <a:defRPr sz="1000"/>
          </a:pPr>
          <a:r>
            <a:rPr lang="ja-JP" altLang="en-US" sz="800" b="0" i="0" u="none" strike="noStrike" baseline="0">
              <a:solidFill>
                <a:srgbClr val="000080"/>
              </a:solidFill>
              <a:latin typeface="ＭＳ Ｐゴシック"/>
              <a:ea typeface="ＭＳ Ｐゴシック"/>
            </a:rPr>
            <a:t>　貴方はいつでもご自身の個人情報の開示を請求することができ、開示の結果、個人情報に誤りがあった場合には、当該個人情報の訂正又は削除を請求することができます。また、個人情報の利用又は提供を拒否及び個人情報の利用目的の通知を請求することもできます。ただし、弊社が講座運営上特に必要と認めた場合は、提出された個人情報の継続使用をお願いすることがあります。</a:t>
          </a:r>
        </a:p>
        <a:p>
          <a:pPr algn="l" rtl="0">
            <a:defRPr sz="1000"/>
          </a:pPr>
          <a:r>
            <a:rPr lang="ja-JP" altLang="en-US" sz="800" b="0" i="0" u="none" strike="noStrike" baseline="0">
              <a:solidFill>
                <a:srgbClr val="000080"/>
              </a:solidFill>
              <a:latin typeface="ＭＳ Ｐゴシック"/>
              <a:ea typeface="ＭＳ Ｐゴシック"/>
            </a:rPr>
            <a:t>　貴方が開示、訂正、削除、利用又は提供の拒否、利用目的の通知を請求される場合は、下記の連絡先までご連絡ください。</a:t>
          </a:r>
        </a:p>
        <a:p>
          <a:pPr algn="l" rtl="0">
            <a:defRPr sz="1000"/>
          </a:pPr>
          <a:endParaRPr lang="ja-JP" altLang="en-US" sz="800" b="0" i="0" u="none" strike="noStrike" baseline="0">
            <a:solidFill>
              <a:srgbClr val="000080"/>
            </a:solidFill>
            <a:latin typeface="ＭＳ Ｐゴシック"/>
            <a:ea typeface="ＭＳ Ｐゴシック"/>
          </a:endParaRPr>
        </a:p>
        <a:p>
          <a:pPr algn="l" rtl="0">
            <a:defRPr sz="1000"/>
          </a:pPr>
          <a:r>
            <a:rPr lang="ja-JP" altLang="en-US" sz="800" b="0" i="0" u="none" strike="noStrike" baseline="0">
              <a:solidFill>
                <a:srgbClr val="000080"/>
              </a:solidFill>
              <a:latin typeface="ＭＳ Ｐゴシック"/>
              <a:ea typeface="ＭＳ Ｐゴシック"/>
            </a:rPr>
            <a:t>６．個人情報に関する苦情相談について</a:t>
          </a:r>
        </a:p>
        <a:p>
          <a:pPr algn="l" rtl="0">
            <a:defRPr sz="1000"/>
          </a:pPr>
          <a:r>
            <a:rPr lang="ja-JP" altLang="en-US" sz="800" b="0" i="0" u="none" strike="noStrike" baseline="0">
              <a:solidFill>
                <a:srgbClr val="000080"/>
              </a:solidFill>
              <a:latin typeface="ＭＳ Ｐゴシック"/>
              <a:ea typeface="ＭＳ Ｐゴシック"/>
            </a:rPr>
            <a:t>　個人情報に関する苦情及び相談については下記までご連絡ください。</a:t>
          </a:r>
        </a:p>
        <a:p>
          <a:pPr algn="l" rtl="0">
            <a:defRPr sz="1000"/>
          </a:pPr>
          <a:endParaRPr lang="ja-JP" altLang="en-US" sz="800" b="0" i="0" u="none" strike="noStrike" baseline="0">
            <a:solidFill>
              <a:srgbClr val="000080"/>
            </a:solidFill>
            <a:latin typeface="ＭＳ Ｐゴシック"/>
            <a:ea typeface="ＭＳ Ｐゴシック"/>
          </a:endParaRPr>
        </a:p>
        <a:p>
          <a:pPr algn="l" rtl="0">
            <a:defRPr sz="1000"/>
          </a:pPr>
          <a:r>
            <a:rPr lang="ja-JP" altLang="en-US" sz="800" b="0" i="0" u="none" strike="noStrike" baseline="0">
              <a:solidFill>
                <a:srgbClr val="000080"/>
              </a:solidFill>
              <a:latin typeface="ＭＳ Ｐゴシック"/>
              <a:ea typeface="ＭＳ Ｐゴシック"/>
            </a:rPr>
            <a:t>　連絡先：株式会社アイテック　コンプライアンス室（個人情報相談窓口）</a:t>
          </a:r>
        </a:p>
        <a:p>
          <a:pPr algn="l" rtl="0">
            <a:defRPr sz="1000"/>
          </a:pPr>
          <a:r>
            <a:rPr lang="ja-JP" altLang="en-US" sz="800" b="0" i="0" u="none" strike="noStrike" baseline="0">
              <a:solidFill>
                <a:srgbClr val="000080"/>
              </a:solidFill>
              <a:latin typeface="ＭＳ Ｐゴシック"/>
              <a:ea typeface="ＭＳ Ｐゴシック"/>
            </a:rPr>
            <a:t>　〒103-0012　東京都中央区日本橋堀留町1-2-10</a:t>
          </a:r>
          <a:r>
            <a:rPr lang="ja-JP" altLang="en-US" sz="700" b="0" i="0" u="none" strike="noStrike" baseline="0">
              <a:solidFill>
                <a:srgbClr val="000080"/>
              </a:solidFill>
              <a:latin typeface="ＭＳ Ｐゴシック"/>
              <a:ea typeface="ＭＳ Ｐゴシック"/>
            </a:rPr>
            <a:t>　イトーピア日本橋SAビル　　　　　　　　　　　　　　　　　　　              　</a:t>
          </a:r>
          <a:endParaRPr lang="ja-JP" altLang="en-US" sz="800" b="0" i="0" u="none" strike="noStrike" baseline="0">
            <a:solidFill>
              <a:srgbClr val="000080"/>
            </a:solidFill>
            <a:latin typeface="ＭＳ Ｐゴシック"/>
            <a:ea typeface="ＭＳ Ｐゴシック"/>
          </a:endParaRPr>
        </a:p>
        <a:p>
          <a:pPr algn="l" rtl="0">
            <a:defRPr sz="1000"/>
          </a:pPr>
          <a:r>
            <a:rPr lang="ja-JP" altLang="en-US" sz="800" b="0" i="0" u="none" strike="noStrike" baseline="0">
              <a:solidFill>
                <a:srgbClr val="000080"/>
              </a:solidFill>
              <a:latin typeface="ＭＳ Ｐゴシック"/>
              <a:ea typeface="ＭＳ Ｐゴシック"/>
            </a:rPr>
            <a:t>　TEL 03-3662-7437　 FAX 03-3662-3899  Email privacy@itec.co.jp</a:t>
          </a:r>
        </a:p>
      </xdr:txBody>
    </xdr:sp>
    <xdr:clientData/>
  </xdr:twoCellAnchor>
  <xdr:twoCellAnchor>
    <xdr:from>
      <xdr:col>1</xdr:col>
      <xdr:colOff>76200</xdr:colOff>
      <xdr:row>93</xdr:row>
      <xdr:rowOff>0</xdr:rowOff>
    </xdr:from>
    <xdr:to>
      <xdr:col>15</xdr:col>
      <xdr:colOff>180975</xdr:colOff>
      <xdr:row>93</xdr:row>
      <xdr:rowOff>0</xdr:rowOff>
    </xdr:to>
    <xdr:sp macro="" textlink="">
      <xdr:nvSpPr>
        <xdr:cNvPr id="5561" name="Rectangle 441">
          <a:extLst>
            <a:ext uri="{FF2B5EF4-FFF2-40B4-BE49-F238E27FC236}">
              <a16:creationId xmlns:a16="http://schemas.microsoft.com/office/drawing/2014/main" id="{00000000-0008-0000-0100-0000B9150000}"/>
            </a:ext>
          </a:extLst>
        </xdr:cNvPr>
        <xdr:cNvSpPr>
          <a:spLocks noChangeArrowheads="1"/>
        </xdr:cNvSpPr>
      </xdr:nvSpPr>
      <xdr:spPr bwMode="auto">
        <a:xfrm>
          <a:off x="76200" y="12715875"/>
          <a:ext cx="47625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80"/>
              </a:solidFill>
              <a:latin typeface="ＭＳ Ｐゴシック"/>
              <a:ea typeface="ＭＳ Ｐゴシック"/>
            </a:rPr>
            <a:t>　　　　　　　　　　　　　　　個人情報のお取扱いについて</a:t>
          </a:r>
        </a:p>
        <a:p>
          <a:pPr algn="l" rtl="0">
            <a:defRPr sz="1000"/>
          </a:pPr>
          <a:endParaRPr lang="ja-JP" altLang="en-US" sz="800" b="0" i="0" u="none" strike="noStrike" baseline="0">
            <a:solidFill>
              <a:srgbClr val="000080"/>
            </a:solidFill>
            <a:latin typeface="ＭＳ Ｐゴシック"/>
            <a:ea typeface="ＭＳ Ｐゴシック"/>
          </a:endParaRPr>
        </a:p>
        <a:p>
          <a:pPr algn="l" rtl="0">
            <a:defRPr sz="1000"/>
          </a:pPr>
          <a:r>
            <a:rPr lang="ja-JP" altLang="en-US" sz="800" b="0" i="0" u="none" strike="noStrike" baseline="0">
              <a:solidFill>
                <a:srgbClr val="000080"/>
              </a:solidFill>
              <a:latin typeface="ＭＳ Ｐゴシック"/>
              <a:ea typeface="ＭＳ Ｐゴシック"/>
            </a:rPr>
            <a:t>　株式会社アイテックでは、通信教育、セミナー及び研修等の受講者様又は、教材・製品のご購入者様からお預かりした個人情報を、以下の方針に基づき取り扱います。</a:t>
          </a:r>
        </a:p>
        <a:p>
          <a:pPr algn="l" rtl="0">
            <a:defRPr sz="1000"/>
          </a:pPr>
          <a:endParaRPr lang="ja-JP" altLang="en-US" sz="800" b="0" i="0" u="none" strike="noStrike" baseline="0">
            <a:solidFill>
              <a:srgbClr val="000080"/>
            </a:solidFill>
            <a:latin typeface="ＭＳ Ｐゴシック"/>
            <a:ea typeface="ＭＳ Ｐゴシック"/>
          </a:endParaRPr>
        </a:p>
        <a:p>
          <a:pPr algn="l" rtl="0">
            <a:defRPr sz="1000"/>
          </a:pPr>
          <a:r>
            <a:rPr lang="ja-JP" altLang="en-US" sz="800" b="0" i="0" u="none" strike="noStrike" baseline="0">
              <a:solidFill>
                <a:srgbClr val="000080"/>
              </a:solidFill>
              <a:latin typeface="ＭＳ Ｐゴシック"/>
              <a:ea typeface="ＭＳ Ｐゴシック"/>
            </a:rPr>
            <a:t>１．収集目的</a:t>
          </a:r>
        </a:p>
        <a:p>
          <a:pPr algn="l" rtl="0">
            <a:defRPr sz="1000"/>
          </a:pPr>
          <a:r>
            <a:rPr lang="ja-JP" altLang="en-US" sz="800" b="0" i="0" u="none" strike="noStrike" baseline="0">
              <a:solidFill>
                <a:srgbClr val="000080"/>
              </a:solidFill>
              <a:latin typeface="ＭＳ Ｐゴシック"/>
              <a:ea typeface="ＭＳ Ｐゴシック"/>
            </a:rPr>
            <a:t>　弊社は、貴方から収集した氏名、住所等の個人に関する情報は、以下に掲げる事項のみに利用又は提供する目的で収集するものであり、それ以外の目的に利用又は提供することは一切ありません。</a:t>
          </a:r>
        </a:p>
        <a:p>
          <a:pPr algn="l" rtl="0">
            <a:defRPr sz="1000"/>
          </a:pPr>
          <a:r>
            <a:rPr lang="ja-JP" altLang="en-US" sz="800" b="0" i="0" u="none" strike="noStrike" baseline="0">
              <a:solidFill>
                <a:srgbClr val="000080"/>
              </a:solidFill>
              <a:latin typeface="ＭＳ Ｐゴシック"/>
              <a:ea typeface="ＭＳ Ｐゴシック"/>
            </a:rPr>
            <a:t>（利用）</a:t>
          </a:r>
        </a:p>
        <a:p>
          <a:pPr algn="l" rtl="0">
            <a:defRPr sz="1000"/>
          </a:pPr>
          <a:r>
            <a:rPr lang="ja-JP" altLang="en-US" sz="800" b="0" i="0" u="none" strike="noStrike" baseline="0">
              <a:solidFill>
                <a:srgbClr val="000080"/>
              </a:solidFill>
              <a:latin typeface="ＭＳ Ｐゴシック"/>
              <a:ea typeface="ＭＳ Ｐゴシック"/>
            </a:rPr>
            <a:t>　①受講者管理（受講者名簿の作成、受講案内（受講証）、修了証、助成</a:t>
          </a:r>
        </a:p>
        <a:p>
          <a:pPr algn="l" rtl="0">
            <a:defRPr sz="1000"/>
          </a:pPr>
          <a:r>
            <a:rPr lang="ja-JP" altLang="en-US" sz="800" b="0" i="0" u="none" strike="noStrike" baseline="0">
              <a:solidFill>
                <a:srgbClr val="000080"/>
              </a:solidFill>
              <a:latin typeface="ＭＳ Ｐゴシック"/>
              <a:ea typeface="ＭＳ Ｐゴシック"/>
            </a:rPr>
            <a:t>　　金の証明書、質問回答等の送付、成績管理、アンケート集計など）</a:t>
          </a:r>
        </a:p>
        <a:p>
          <a:pPr algn="l" rtl="0">
            <a:defRPr sz="1000"/>
          </a:pPr>
          <a:r>
            <a:rPr lang="ja-JP" altLang="en-US" sz="800" b="0" i="0" u="none" strike="noStrike" baseline="0">
              <a:solidFill>
                <a:srgbClr val="000080"/>
              </a:solidFill>
              <a:latin typeface="ＭＳ Ｐゴシック"/>
              <a:ea typeface="ＭＳ Ｐゴシック"/>
            </a:rPr>
            <a:t>　②教材・製品（書籍、CD-ROM、テキスト等）の送付</a:t>
          </a:r>
        </a:p>
        <a:p>
          <a:pPr algn="l" rtl="0">
            <a:defRPr sz="1000"/>
          </a:pPr>
          <a:r>
            <a:rPr lang="ja-JP" altLang="en-US" sz="800" b="0" i="0" u="none" strike="noStrike" baseline="0">
              <a:solidFill>
                <a:srgbClr val="000080"/>
              </a:solidFill>
              <a:latin typeface="ＭＳ Ｐゴシック"/>
              <a:ea typeface="ＭＳ Ｐゴシック"/>
            </a:rPr>
            <a:t>　③入金管理（請求書作成、領収証作成、クレジットカードの照会など）</a:t>
          </a:r>
        </a:p>
        <a:p>
          <a:pPr algn="l" rtl="0">
            <a:defRPr sz="1000"/>
          </a:pPr>
          <a:r>
            <a:rPr lang="ja-JP" altLang="en-US" sz="800" b="0" i="0" u="none" strike="noStrike" baseline="0">
              <a:solidFill>
                <a:srgbClr val="000080"/>
              </a:solidFill>
              <a:latin typeface="ＭＳ Ｐゴシック"/>
              <a:ea typeface="ＭＳ Ｐゴシック"/>
            </a:rPr>
            <a:t>　④ご提供いただいた個人情報の確認及び不明点に関する問い合せ</a:t>
          </a:r>
        </a:p>
        <a:p>
          <a:pPr algn="l" rtl="0">
            <a:defRPr sz="1000"/>
          </a:pPr>
          <a:r>
            <a:rPr lang="ja-JP" altLang="en-US" sz="800" b="0" i="0" u="none" strike="noStrike" baseline="0">
              <a:solidFill>
                <a:srgbClr val="000080"/>
              </a:solidFill>
              <a:latin typeface="ＭＳ Ｐゴシック"/>
              <a:ea typeface="ＭＳ Ｐゴシック"/>
            </a:rPr>
            <a:t>（提供）</a:t>
          </a:r>
        </a:p>
        <a:p>
          <a:pPr algn="l" rtl="0">
            <a:defRPr sz="1000"/>
          </a:pPr>
          <a:r>
            <a:rPr lang="ja-JP" altLang="en-US" sz="800" b="0" i="0" u="none" strike="noStrike" baseline="0">
              <a:solidFill>
                <a:srgbClr val="000080"/>
              </a:solidFill>
              <a:latin typeface="ＭＳ Ｐゴシック"/>
              <a:ea typeface="ＭＳ Ｐゴシック"/>
            </a:rPr>
            <a:t>　貴方が在籍する会社、団体（個人情報に関する契約無し）と弊社が、あらかじめ契約している場合は、貴方の個人情報の契約に基づく提供を行う場合があります。</a:t>
          </a:r>
        </a:p>
        <a:p>
          <a:pPr algn="l" rtl="0">
            <a:defRPr sz="1000"/>
          </a:pPr>
          <a:endParaRPr lang="ja-JP" altLang="en-US" sz="800" b="0" i="0" u="none" strike="noStrike" baseline="0">
            <a:solidFill>
              <a:srgbClr val="000080"/>
            </a:solidFill>
            <a:latin typeface="ＭＳ Ｐゴシック"/>
            <a:ea typeface="ＭＳ Ｐゴシック"/>
          </a:endParaRPr>
        </a:p>
        <a:p>
          <a:pPr algn="l" rtl="0">
            <a:defRPr sz="1000"/>
          </a:pPr>
          <a:r>
            <a:rPr lang="ja-JP" altLang="en-US" sz="800" b="0" i="0" u="none" strike="noStrike" baseline="0">
              <a:solidFill>
                <a:srgbClr val="000080"/>
              </a:solidFill>
              <a:latin typeface="ＭＳ Ｐゴシック"/>
              <a:ea typeface="ＭＳ Ｐゴシック"/>
            </a:rPr>
            <a:t>２．個人情報の管理</a:t>
          </a:r>
        </a:p>
        <a:p>
          <a:pPr algn="l" rtl="0">
            <a:defRPr sz="1000"/>
          </a:pPr>
          <a:r>
            <a:rPr lang="ja-JP" altLang="en-US" sz="800" b="0" i="0" u="none" strike="noStrike" baseline="0">
              <a:solidFill>
                <a:srgbClr val="000080"/>
              </a:solidFill>
              <a:latin typeface="ＭＳ Ｐゴシック"/>
              <a:ea typeface="ＭＳ Ｐゴシック"/>
            </a:rPr>
            <a:t>　弊社が貴方からお預かりする個人情報は、弊社の責任で紛失、漏洩等のないよう厳重に管理致します。</a:t>
          </a:r>
        </a:p>
      </xdr:txBody>
    </xdr:sp>
    <xdr:clientData/>
  </xdr:twoCellAnchor>
  <xdr:twoCellAnchor>
    <xdr:from>
      <xdr:col>16</xdr:col>
      <xdr:colOff>38100</xdr:colOff>
      <xdr:row>93</xdr:row>
      <xdr:rowOff>0</xdr:rowOff>
    </xdr:from>
    <xdr:to>
      <xdr:col>32</xdr:col>
      <xdr:colOff>171450</xdr:colOff>
      <xdr:row>93</xdr:row>
      <xdr:rowOff>0</xdr:rowOff>
    </xdr:to>
    <xdr:sp macro="" textlink="">
      <xdr:nvSpPr>
        <xdr:cNvPr id="5562" name="Rectangle 442">
          <a:extLst>
            <a:ext uri="{FF2B5EF4-FFF2-40B4-BE49-F238E27FC236}">
              <a16:creationId xmlns:a16="http://schemas.microsoft.com/office/drawing/2014/main" id="{00000000-0008-0000-0100-0000BA150000}"/>
            </a:ext>
          </a:extLst>
        </xdr:cNvPr>
        <xdr:cNvSpPr>
          <a:spLocks noChangeArrowheads="1"/>
        </xdr:cNvSpPr>
      </xdr:nvSpPr>
      <xdr:spPr bwMode="auto">
        <a:xfrm>
          <a:off x="4991100" y="12715875"/>
          <a:ext cx="52006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80"/>
              </a:solidFill>
              <a:latin typeface="ＭＳ Ｐゴシック"/>
              <a:ea typeface="ＭＳ Ｐゴシック"/>
            </a:rPr>
            <a:t>３．業務委託先への預託</a:t>
          </a:r>
        </a:p>
        <a:p>
          <a:pPr algn="l" rtl="0">
            <a:defRPr sz="1000"/>
          </a:pPr>
          <a:r>
            <a:rPr lang="ja-JP" altLang="en-US" sz="800" b="0" i="0" u="none" strike="noStrike" baseline="0">
              <a:solidFill>
                <a:srgbClr val="000080"/>
              </a:solidFill>
              <a:latin typeface="ＭＳ Ｐゴシック"/>
              <a:ea typeface="ＭＳ Ｐゴシック"/>
            </a:rPr>
            <a:t>　弊社が貴方からお預かりする個人情報は、厳選した委託先に「１．収集目的」に示す目的を達成する範囲において外部に委託する場合があります。この場合、委託先の個人情報の取扱いが適切に行われるよう管理致します。</a:t>
          </a:r>
        </a:p>
        <a:p>
          <a:pPr algn="l" rtl="0">
            <a:defRPr sz="1000"/>
          </a:pPr>
          <a:endParaRPr lang="ja-JP" altLang="en-US" sz="800" b="0" i="0" u="none" strike="noStrike" baseline="0">
            <a:solidFill>
              <a:srgbClr val="000080"/>
            </a:solidFill>
            <a:latin typeface="ＭＳ Ｐゴシック"/>
            <a:ea typeface="ＭＳ Ｐゴシック"/>
          </a:endParaRPr>
        </a:p>
        <a:p>
          <a:pPr algn="l" rtl="0">
            <a:defRPr sz="1000"/>
          </a:pPr>
          <a:r>
            <a:rPr lang="ja-JP" altLang="en-US" sz="800" b="0" i="0" u="none" strike="noStrike" baseline="0">
              <a:solidFill>
                <a:srgbClr val="000080"/>
              </a:solidFill>
              <a:latin typeface="ＭＳ Ｐゴシック"/>
              <a:ea typeface="ＭＳ Ｐゴシック"/>
            </a:rPr>
            <a:t>４．個人情報が提供いただけない場合の制限</a:t>
          </a:r>
        </a:p>
        <a:p>
          <a:pPr algn="l" rtl="0">
            <a:defRPr sz="1000"/>
          </a:pPr>
          <a:r>
            <a:rPr lang="ja-JP" altLang="en-US" sz="800" b="0" i="0" u="none" strike="noStrike" baseline="0">
              <a:solidFill>
                <a:srgbClr val="000080"/>
              </a:solidFill>
              <a:latin typeface="ＭＳ Ｐゴシック"/>
              <a:ea typeface="ＭＳ Ｐゴシック"/>
            </a:rPr>
            <a:t>　個人情報の一部又は全部が提供いただけない場合、サービスの一部又は全部が利用できなくなることがあります。</a:t>
          </a:r>
        </a:p>
        <a:p>
          <a:pPr algn="l" rtl="0">
            <a:defRPr sz="1000"/>
          </a:pPr>
          <a:endParaRPr lang="ja-JP" altLang="en-US" sz="800" b="0" i="0" u="none" strike="noStrike" baseline="0">
            <a:solidFill>
              <a:srgbClr val="000080"/>
            </a:solidFill>
            <a:latin typeface="ＭＳ Ｐゴシック"/>
            <a:ea typeface="ＭＳ Ｐゴシック"/>
          </a:endParaRPr>
        </a:p>
        <a:p>
          <a:pPr algn="l" rtl="0">
            <a:defRPr sz="1000"/>
          </a:pPr>
          <a:r>
            <a:rPr lang="ja-JP" altLang="en-US" sz="800" b="0" i="0" u="none" strike="noStrike" baseline="0">
              <a:solidFill>
                <a:srgbClr val="000080"/>
              </a:solidFill>
              <a:latin typeface="ＭＳ Ｐゴシック"/>
              <a:ea typeface="ＭＳ Ｐゴシック"/>
            </a:rPr>
            <a:t>５．個人情報の開示、訂正・削除について</a:t>
          </a:r>
        </a:p>
        <a:p>
          <a:pPr algn="l" rtl="0">
            <a:defRPr sz="1000"/>
          </a:pPr>
          <a:r>
            <a:rPr lang="ja-JP" altLang="en-US" sz="800" b="0" i="0" u="none" strike="noStrike" baseline="0">
              <a:solidFill>
                <a:srgbClr val="000080"/>
              </a:solidFill>
              <a:latin typeface="ＭＳ Ｐゴシック"/>
              <a:ea typeface="ＭＳ Ｐゴシック"/>
            </a:rPr>
            <a:t>　貴方はいつでもご自身の個人情報の開示を請求することができ、開示の結果、個人情報に誤りがあった場合には、当該個人情報の訂正又は削除を請求することができます。また、個人情報の利用又は提供を拒否及び個人情報の利用目的の通知を請求することもできます。ただし、弊社が講座運営上特に必要と認めた場合は、提出された個人情報の継続使用をお願いすることがあります。</a:t>
          </a:r>
        </a:p>
        <a:p>
          <a:pPr algn="l" rtl="0">
            <a:defRPr sz="1000"/>
          </a:pPr>
          <a:r>
            <a:rPr lang="ja-JP" altLang="en-US" sz="800" b="0" i="0" u="none" strike="noStrike" baseline="0">
              <a:solidFill>
                <a:srgbClr val="000080"/>
              </a:solidFill>
              <a:latin typeface="ＭＳ Ｐゴシック"/>
              <a:ea typeface="ＭＳ Ｐゴシック"/>
            </a:rPr>
            <a:t>　貴方が開示、訂正、削除、利用又は提供の拒否、利用目的の通知を請求される場合は、下記の連絡先までご連絡ください。</a:t>
          </a:r>
        </a:p>
        <a:p>
          <a:pPr algn="l" rtl="0">
            <a:defRPr sz="1000"/>
          </a:pPr>
          <a:endParaRPr lang="ja-JP" altLang="en-US" sz="800" b="0" i="0" u="none" strike="noStrike" baseline="0">
            <a:solidFill>
              <a:srgbClr val="000080"/>
            </a:solidFill>
            <a:latin typeface="ＭＳ Ｐゴシック"/>
            <a:ea typeface="ＭＳ Ｐゴシック"/>
          </a:endParaRPr>
        </a:p>
        <a:p>
          <a:pPr algn="l" rtl="0">
            <a:defRPr sz="1000"/>
          </a:pPr>
          <a:r>
            <a:rPr lang="ja-JP" altLang="en-US" sz="800" b="0" i="0" u="none" strike="noStrike" baseline="0">
              <a:solidFill>
                <a:srgbClr val="000080"/>
              </a:solidFill>
              <a:latin typeface="ＭＳ Ｐゴシック"/>
              <a:ea typeface="ＭＳ Ｐゴシック"/>
            </a:rPr>
            <a:t>６．個人情報に関する苦情相談について</a:t>
          </a:r>
        </a:p>
        <a:p>
          <a:pPr algn="l" rtl="0">
            <a:defRPr sz="1000"/>
          </a:pPr>
          <a:r>
            <a:rPr lang="ja-JP" altLang="en-US" sz="800" b="0" i="0" u="none" strike="noStrike" baseline="0">
              <a:solidFill>
                <a:srgbClr val="000080"/>
              </a:solidFill>
              <a:latin typeface="ＭＳ Ｐゴシック"/>
              <a:ea typeface="ＭＳ Ｐゴシック"/>
            </a:rPr>
            <a:t>　個人情報に関する苦情及び相談については下記までご連絡ください。</a:t>
          </a:r>
        </a:p>
        <a:p>
          <a:pPr algn="l" rtl="0">
            <a:defRPr sz="1000"/>
          </a:pPr>
          <a:endParaRPr lang="ja-JP" altLang="en-US" sz="800" b="0" i="0" u="none" strike="noStrike" baseline="0">
            <a:solidFill>
              <a:srgbClr val="000080"/>
            </a:solidFill>
            <a:latin typeface="ＭＳ Ｐゴシック"/>
            <a:ea typeface="ＭＳ Ｐゴシック"/>
          </a:endParaRPr>
        </a:p>
        <a:p>
          <a:pPr algn="l" rtl="0">
            <a:defRPr sz="1000"/>
          </a:pPr>
          <a:r>
            <a:rPr lang="ja-JP" altLang="en-US" sz="800" b="0" i="0" u="none" strike="noStrike" baseline="0">
              <a:solidFill>
                <a:srgbClr val="000080"/>
              </a:solidFill>
              <a:latin typeface="ＭＳ Ｐゴシック"/>
              <a:ea typeface="ＭＳ Ｐゴシック"/>
            </a:rPr>
            <a:t>　連絡先：株式会社アイテック　コンプライアンス室（個人情報相談窓口）</a:t>
          </a:r>
        </a:p>
        <a:p>
          <a:pPr algn="l" rtl="0">
            <a:defRPr sz="1000"/>
          </a:pPr>
          <a:r>
            <a:rPr lang="ja-JP" altLang="en-US" sz="800" b="0" i="0" u="none" strike="noStrike" baseline="0">
              <a:solidFill>
                <a:srgbClr val="000080"/>
              </a:solidFill>
              <a:latin typeface="ＭＳ Ｐゴシック"/>
              <a:ea typeface="ＭＳ Ｐゴシック"/>
            </a:rPr>
            <a:t>　〒103-0012　東京都中央区日本橋堀留町1-2-10</a:t>
          </a:r>
          <a:r>
            <a:rPr lang="ja-JP" altLang="en-US" sz="700" b="0" i="0" u="none" strike="noStrike" baseline="0">
              <a:solidFill>
                <a:srgbClr val="000080"/>
              </a:solidFill>
              <a:latin typeface="ＭＳ Ｐゴシック"/>
              <a:ea typeface="ＭＳ Ｐゴシック"/>
            </a:rPr>
            <a:t>　イトーピア日本橋SAビル　　　　　　　　　　　　　　　　　　　              　</a:t>
          </a:r>
          <a:endParaRPr lang="ja-JP" altLang="en-US" sz="800" b="0" i="0" u="none" strike="noStrike" baseline="0">
            <a:solidFill>
              <a:srgbClr val="000080"/>
            </a:solidFill>
            <a:latin typeface="ＭＳ Ｐゴシック"/>
            <a:ea typeface="ＭＳ Ｐゴシック"/>
          </a:endParaRPr>
        </a:p>
        <a:p>
          <a:pPr algn="l" rtl="0">
            <a:defRPr sz="1000"/>
          </a:pPr>
          <a:r>
            <a:rPr lang="ja-JP" altLang="en-US" sz="800" b="0" i="0" u="none" strike="noStrike" baseline="0">
              <a:solidFill>
                <a:srgbClr val="000080"/>
              </a:solidFill>
              <a:latin typeface="ＭＳ Ｐゴシック"/>
              <a:ea typeface="ＭＳ Ｐゴシック"/>
            </a:rPr>
            <a:t>　TEL 03-3662-7437　 FAX 03-3662-3899  Email privacy@itec.co.jp</a:t>
          </a:r>
        </a:p>
      </xdr:txBody>
    </xdr:sp>
    <xdr:clientData/>
  </xdr:twoCellAnchor>
  <xdr:twoCellAnchor>
    <xdr:from>
      <xdr:col>1</xdr:col>
      <xdr:colOff>76200</xdr:colOff>
      <xdr:row>93</xdr:row>
      <xdr:rowOff>0</xdr:rowOff>
    </xdr:from>
    <xdr:to>
      <xdr:col>15</xdr:col>
      <xdr:colOff>180975</xdr:colOff>
      <xdr:row>93</xdr:row>
      <xdr:rowOff>0</xdr:rowOff>
    </xdr:to>
    <xdr:sp macro="" textlink="">
      <xdr:nvSpPr>
        <xdr:cNvPr id="5563" name="Rectangle 443">
          <a:extLst>
            <a:ext uri="{FF2B5EF4-FFF2-40B4-BE49-F238E27FC236}">
              <a16:creationId xmlns:a16="http://schemas.microsoft.com/office/drawing/2014/main" id="{00000000-0008-0000-0100-0000BB150000}"/>
            </a:ext>
          </a:extLst>
        </xdr:cNvPr>
        <xdr:cNvSpPr>
          <a:spLocks noChangeArrowheads="1"/>
        </xdr:cNvSpPr>
      </xdr:nvSpPr>
      <xdr:spPr bwMode="auto">
        <a:xfrm>
          <a:off x="76200" y="12715875"/>
          <a:ext cx="47625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80"/>
              </a:solidFill>
              <a:latin typeface="ＭＳ Ｐゴシック"/>
              <a:ea typeface="ＭＳ Ｐゴシック"/>
            </a:rPr>
            <a:t>　　　　　　　　　　　　　　　個人情報のお取扱いについて</a:t>
          </a:r>
        </a:p>
        <a:p>
          <a:pPr algn="l" rtl="0">
            <a:defRPr sz="1000"/>
          </a:pPr>
          <a:endParaRPr lang="ja-JP" altLang="en-US" sz="800" b="0" i="0" u="none" strike="noStrike" baseline="0">
            <a:solidFill>
              <a:srgbClr val="000080"/>
            </a:solidFill>
            <a:latin typeface="ＭＳ Ｐゴシック"/>
            <a:ea typeface="ＭＳ Ｐゴシック"/>
          </a:endParaRPr>
        </a:p>
        <a:p>
          <a:pPr algn="l" rtl="0">
            <a:defRPr sz="1000"/>
          </a:pPr>
          <a:r>
            <a:rPr lang="ja-JP" altLang="en-US" sz="800" b="0" i="0" u="none" strike="noStrike" baseline="0">
              <a:solidFill>
                <a:srgbClr val="000080"/>
              </a:solidFill>
              <a:latin typeface="ＭＳ Ｐゴシック"/>
              <a:ea typeface="ＭＳ Ｐゴシック"/>
            </a:rPr>
            <a:t>　株式会社アイテックでは、通信教育、セミナー及び研修等の受講者様又は、教材・製品のご購入者様からお預かりした個人情報を、以下の方針に基づき取り扱います。</a:t>
          </a:r>
        </a:p>
        <a:p>
          <a:pPr algn="l" rtl="0">
            <a:defRPr sz="1000"/>
          </a:pPr>
          <a:endParaRPr lang="ja-JP" altLang="en-US" sz="800" b="0" i="0" u="none" strike="noStrike" baseline="0">
            <a:solidFill>
              <a:srgbClr val="000080"/>
            </a:solidFill>
            <a:latin typeface="ＭＳ Ｐゴシック"/>
            <a:ea typeface="ＭＳ Ｐゴシック"/>
          </a:endParaRPr>
        </a:p>
        <a:p>
          <a:pPr algn="l" rtl="0">
            <a:defRPr sz="1000"/>
          </a:pPr>
          <a:r>
            <a:rPr lang="ja-JP" altLang="en-US" sz="800" b="0" i="0" u="none" strike="noStrike" baseline="0">
              <a:solidFill>
                <a:srgbClr val="000080"/>
              </a:solidFill>
              <a:latin typeface="ＭＳ Ｐゴシック"/>
              <a:ea typeface="ＭＳ Ｐゴシック"/>
            </a:rPr>
            <a:t>１．収集目的</a:t>
          </a:r>
        </a:p>
        <a:p>
          <a:pPr algn="l" rtl="0">
            <a:defRPr sz="1000"/>
          </a:pPr>
          <a:r>
            <a:rPr lang="ja-JP" altLang="en-US" sz="800" b="0" i="0" u="none" strike="noStrike" baseline="0">
              <a:solidFill>
                <a:srgbClr val="000080"/>
              </a:solidFill>
              <a:latin typeface="ＭＳ Ｐゴシック"/>
              <a:ea typeface="ＭＳ Ｐゴシック"/>
            </a:rPr>
            <a:t>　弊社は、貴方から収集した氏名、住所等の個人に関する情報は、以下に掲げる事項のみに利用又は提供する目的で収集するものであり、それ以外の目的に利用又は提供することは一切ありません。</a:t>
          </a:r>
        </a:p>
        <a:p>
          <a:pPr algn="l" rtl="0">
            <a:defRPr sz="1000"/>
          </a:pPr>
          <a:r>
            <a:rPr lang="ja-JP" altLang="en-US" sz="800" b="0" i="0" u="none" strike="noStrike" baseline="0">
              <a:solidFill>
                <a:srgbClr val="000080"/>
              </a:solidFill>
              <a:latin typeface="ＭＳ Ｐゴシック"/>
              <a:ea typeface="ＭＳ Ｐゴシック"/>
            </a:rPr>
            <a:t>（利用）</a:t>
          </a:r>
        </a:p>
        <a:p>
          <a:pPr algn="l" rtl="0">
            <a:defRPr sz="1000"/>
          </a:pPr>
          <a:r>
            <a:rPr lang="ja-JP" altLang="en-US" sz="800" b="0" i="0" u="none" strike="noStrike" baseline="0">
              <a:solidFill>
                <a:srgbClr val="000080"/>
              </a:solidFill>
              <a:latin typeface="ＭＳ Ｐゴシック"/>
              <a:ea typeface="ＭＳ Ｐゴシック"/>
            </a:rPr>
            <a:t>　①受講者管理（受講者名簿の作成、受講案内（受講証）、修了証、助成</a:t>
          </a:r>
        </a:p>
        <a:p>
          <a:pPr algn="l" rtl="0">
            <a:defRPr sz="1000"/>
          </a:pPr>
          <a:r>
            <a:rPr lang="ja-JP" altLang="en-US" sz="800" b="0" i="0" u="none" strike="noStrike" baseline="0">
              <a:solidFill>
                <a:srgbClr val="000080"/>
              </a:solidFill>
              <a:latin typeface="ＭＳ Ｐゴシック"/>
              <a:ea typeface="ＭＳ Ｐゴシック"/>
            </a:rPr>
            <a:t>　　金の証明書、質問回答等の送付、成績管理、アンケート集計など）</a:t>
          </a:r>
        </a:p>
        <a:p>
          <a:pPr algn="l" rtl="0">
            <a:defRPr sz="1000"/>
          </a:pPr>
          <a:r>
            <a:rPr lang="ja-JP" altLang="en-US" sz="800" b="0" i="0" u="none" strike="noStrike" baseline="0">
              <a:solidFill>
                <a:srgbClr val="000080"/>
              </a:solidFill>
              <a:latin typeface="ＭＳ Ｐゴシック"/>
              <a:ea typeface="ＭＳ Ｐゴシック"/>
            </a:rPr>
            <a:t>　②教材・製品（書籍、CD-ROM、テキスト等）の送付</a:t>
          </a:r>
        </a:p>
        <a:p>
          <a:pPr algn="l" rtl="0">
            <a:defRPr sz="1000"/>
          </a:pPr>
          <a:r>
            <a:rPr lang="ja-JP" altLang="en-US" sz="800" b="0" i="0" u="none" strike="noStrike" baseline="0">
              <a:solidFill>
                <a:srgbClr val="000080"/>
              </a:solidFill>
              <a:latin typeface="ＭＳ Ｐゴシック"/>
              <a:ea typeface="ＭＳ Ｐゴシック"/>
            </a:rPr>
            <a:t>　③入金管理（請求書作成、領収証作成、クレジットカードの照会など）</a:t>
          </a:r>
        </a:p>
        <a:p>
          <a:pPr algn="l" rtl="0">
            <a:defRPr sz="1000"/>
          </a:pPr>
          <a:r>
            <a:rPr lang="ja-JP" altLang="en-US" sz="800" b="0" i="0" u="none" strike="noStrike" baseline="0">
              <a:solidFill>
                <a:srgbClr val="000080"/>
              </a:solidFill>
              <a:latin typeface="ＭＳ Ｐゴシック"/>
              <a:ea typeface="ＭＳ Ｐゴシック"/>
            </a:rPr>
            <a:t>　④ご提供いただいた個人情報の確認及び不明点に関する問い合せ</a:t>
          </a:r>
        </a:p>
        <a:p>
          <a:pPr algn="l" rtl="0">
            <a:defRPr sz="1000"/>
          </a:pPr>
          <a:r>
            <a:rPr lang="ja-JP" altLang="en-US" sz="800" b="0" i="0" u="none" strike="noStrike" baseline="0">
              <a:solidFill>
                <a:srgbClr val="000080"/>
              </a:solidFill>
              <a:latin typeface="ＭＳ Ｐゴシック"/>
              <a:ea typeface="ＭＳ Ｐゴシック"/>
            </a:rPr>
            <a:t>（提供）</a:t>
          </a:r>
        </a:p>
        <a:p>
          <a:pPr algn="l" rtl="0">
            <a:defRPr sz="1000"/>
          </a:pPr>
          <a:r>
            <a:rPr lang="ja-JP" altLang="en-US" sz="800" b="0" i="0" u="none" strike="noStrike" baseline="0">
              <a:solidFill>
                <a:srgbClr val="000080"/>
              </a:solidFill>
              <a:latin typeface="ＭＳ Ｐゴシック"/>
              <a:ea typeface="ＭＳ Ｐゴシック"/>
            </a:rPr>
            <a:t>　貴方が在籍する会社、団体（個人情報に関する契約無し）と弊社が、あらかじめ契約している場合は、貴方の個人情報の契約に基づく提供を行う場合があります。</a:t>
          </a:r>
        </a:p>
        <a:p>
          <a:pPr algn="l" rtl="0">
            <a:defRPr sz="1000"/>
          </a:pPr>
          <a:endParaRPr lang="ja-JP" altLang="en-US" sz="800" b="0" i="0" u="none" strike="noStrike" baseline="0">
            <a:solidFill>
              <a:srgbClr val="000080"/>
            </a:solidFill>
            <a:latin typeface="ＭＳ Ｐゴシック"/>
            <a:ea typeface="ＭＳ Ｐゴシック"/>
          </a:endParaRPr>
        </a:p>
        <a:p>
          <a:pPr algn="l" rtl="0">
            <a:defRPr sz="1000"/>
          </a:pPr>
          <a:r>
            <a:rPr lang="ja-JP" altLang="en-US" sz="800" b="0" i="0" u="none" strike="noStrike" baseline="0">
              <a:solidFill>
                <a:srgbClr val="000080"/>
              </a:solidFill>
              <a:latin typeface="ＭＳ Ｐゴシック"/>
              <a:ea typeface="ＭＳ Ｐゴシック"/>
            </a:rPr>
            <a:t>２．個人情報の管理</a:t>
          </a:r>
        </a:p>
        <a:p>
          <a:pPr algn="l" rtl="0">
            <a:defRPr sz="1000"/>
          </a:pPr>
          <a:r>
            <a:rPr lang="ja-JP" altLang="en-US" sz="800" b="0" i="0" u="none" strike="noStrike" baseline="0">
              <a:solidFill>
                <a:srgbClr val="000080"/>
              </a:solidFill>
              <a:latin typeface="ＭＳ Ｐゴシック"/>
              <a:ea typeface="ＭＳ Ｐゴシック"/>
            </a:rPr>
            <a:t>　弊社が貴方からお預かりする個人情報は、弊社の責任で紛失、漏洩等のないよう厳重に管理致します。</a:t>
          </a:r>
        </a:p>
      </xdr:txBody>
    </xdr:sp>
    <xdr:clientData/>
  </xdr:twoCellAnchor>
  <xdr:twoCellAnchor>
    <xdr:from>
      <xdr:col>16</xdr:col>
      <xdr:colOff>38100</xdr:colOff>
      <xdr:row>93</xdr:row>
      <xdr:rowOff>0</xdr:rowOff>
    </xdr:from>
    <xdr:to>
      <xdr:col>32</xdr:col>
      <xdr:colOff>171450</xdr:colOff>
      <xdr:row>93</xdr:row>
      <xdr:rowOff>0</xdr:rowOff>
    </xdr:to>
    <xdr:sp macro="" textlink="">
      <xdr:nvSpPr>
        <xdr:cNvPr id="5564" name="Rectangle 444">
          <a:extLst>
            <a:ext uri="{FF2B5EF4-FFF2-40B4-BE49-F238E27FC236}">
              <a16:creationId xmlns:a16="http://schemas.microsoft.com/office/drawing/2014/main" id="{00000000-0008-0000-0100-0000BC150000}"/>
            </a:ext>
          </a:extLst>
        </xdr:cNvPr>
        <xdr:cNvSpPr>
          <a:spLocks noChangeArrowheads="1"/>
        </xdr:cNvSpPr>
      </xdr:nvSpPr>
      <xdr:spPr bwMode="auto">
        <a:xfrm>
          <a:off x="4991100" y="12715875"/>
          <a:ext cx="52006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80"/>
              </a:solidFill>
              <a:latin typeface="ＭＳ Ｐゴシック"/>
              <a:ea typeface="ＭＳ Ｐゴシック"/>
            </a:rPr>
            <a:t>３．業務委託先への預託</a:t>
          </a:r>
        </a:p>
        <a:p>
          <a:pPr algn="l" rtl="0">
            <a:defRPr sz="1000"/>
          </a:pPr>
          <a:r>
            <a:rPr lang="ja-JP" altLang="en-US" sz="800" b="0" i="0" u="none" strike="noStrike" baseline="0">
              <a:solidFill>
                <a:srgbClr val="000080"/>
              </a:solidFill>
              <a:latin typeface="ＭＳ Ｐゴシック"/>
              <a:ea typeface="ＭＳ Ｐゴシック"/>
            </a:rPr>
            <a:t>　弊社が貴方からお預かりする個人情報は、厳選した委託先に「１．収集目的」に示す目的を達成する範囲において外部に委託する場合があります。この場合、委託先の個人情報の取扱いが適切に行われるよう管理致します。</a:t>
          </a:r>
        </a:p>
        <a:p>
          <a:pPr algn="l" rtl="0">
            <a:defRPr sz="1000"/>
          </a:pPr>
          <a:endParaRPr lang="ja-JP" altLang="en-US" sz="800" b="0" i="0" u="none" strike="noStrike" baseline="0">
            <a:solidFill>
              <a:srgbClr val="000080"/>
            </a:solidFill>
            <a:latin typeface="ＭＳ Ｐゴシック"/>
            <a:ea typeface="ＭＳ Ｐゴシック"/>
          </a:endParaRPr>
        </a:p>
        <a:p>
          <a:pPr algn="l" rtl="0">
            <a:defRPr sz="1000"/>
          </a:pPr>
          <a:r>
            <a:rPr lang="ja-JP" altLang="en-US" sz="800" b="0" i="0" u="none" strike="noStrike" baseline="0">
              <a:solidFill>
                <a:srgbClr val="000080"/>
              </a:solidFill>
              <a:latin typeface="ＭＳ Ｐゴシック"/>
              <a:ea typeface="ＭＳ Ｐゴシック"/>
            </a:rPr>
            <a:t>４．個人情報が提供いただけない場合の制限</a:t>
          </a:r>
        </a:p>
        <a:p>
          <a:pPr algn="l" rtl="0">
            <a:defRPr sz="1000"/>
          </a:pPr>
          <a:r>
            <a:rPr lang="ja-JP" altLang="en-US" sz="800" b="0" i="0" u="none" strike="noStrike" baseline="0">
              <a:solidFill>
                <a:srgbClr val="000080"/>
              </a:solidFill>
              <a:latin typeface="ＭＳ Ｐゴシック"/>
              <a:ea typeface="ＭＳ Ｐゴシック"/>
            </a:rPr>
            <a:t>　個人情報の一部又は全部が提供いただけない場合、サービスの一部又は全部が利用できなくなることがあります。</a:t>
          </a:r>
        </a:p>
        <a:p>
          <a:pPr algn="l" rtl="0">
            <a:defRPr sz="1000"/>
          </a:pPr>
          <a:endParaRPr lang="ja-JP" altLang="en-US" sz="800" b="0" i="0" u="none" strike="noStrike" baseline="0">
            <a:solidFill>
              <a:srgbClr val="000080"/>
            </a:solidFill>
            <a:latin typeface="ＭＳ Ｐゴシック"/>
            <a:ea typeface="ＭＳ Ｐゴシック"/>
          </a:endParaRPr>
        </a:p>
        <a:p>
          <a:pPr algn="l" rtl="0">
            <a:defRPr sz="1000"/>
          </a:pPr>
          <a:r>
            <a:rPr lang="ja-JP" altLang="en-US" sz="800" b="0" i="0" u="none" strike="noStrike" baseline="0">
              <a:solidFill>
                <a:srgbClr val="000080"/>
              </a:solidFill>
              <a:latin typeface="ＭＳ Ｐゴシック"/>
              <a:ea typeface="ＭＳ Ｐゴシック"/>
            </a:rPr>
            <a:t>５．個人情報の開示、訂正・削除について</a:t>
          </a:r>
        </a:p>
        <a:p>
          <a:pPr algn="l" rtl="0">
            <a:defRPr sz="1000"/>
          </a:pPr>
          <a:r>
            <a:rPr lang="ja-JP" altLang="en-US" sz="800" b="0" i="0" u="none" strike="noStrike" baseline="0">
              <a:solidFill>
                <a:srgbClr val="000080"/>
              </a:solidFill>
              <a:latin typeface="ＭＳ Ｐゴシック"/>
              <a:ea typeface="ＭＳ Ｐゴシック"/>
            </a:rPr>
            <a:t>　貴方はいつでもご自身の個人情報の開示を請求することができ、開示の結果、個人情報に誤りがあった場合には、当該個人情報の訂正又は削除を請求することができます。また、個人情報の利用又は提供を拒否及び個人情報の利用目的の通知を請求することもできます。ただし、弊社が講座運営上特に必要と認めた場合は、提出された個人情報の継続使用をお願いすることがあります。</a:t>
          </a:r>
        </a:p>
        <a:p>
          <a:pPr algn="l" rtl="0">
            <a:defRPr sz="1000"/>
          </a:pPr>
          <a:r>
            <a:rPr lang="ja-JP" altLang="en-US" sz="800" b="0" i="0" u="none" strike="noStrike" baseline="0">
              <a:solidFill>
                <a:srgbClr val="000080"/>
              </a:solidFill>
              <a:latin typeface="ＭＳ Ｐゴシック"/>
              <a:ea typeface="ＭＳ Ｐゴシック"/>
            </a:rPr>
            <a:t>　貴方が開示、訂正、削除、利用又は提供の拒否、利用目的の通知を請求される場合は、下記の連絡先までご連絡ください。</a:t>
          </a:r>
        </a:p>
        <a:p>
          <a:pPr algn="l" rtl="0">
            <a:defRPr sz="1000"/>
          </a:pPr>
          <a:endParaRPr lang="ja-JP" altLang="en-US" sz="800" b="0" i="0" u="none" strike="noStrike" baseline="0">
            <a:solidFill>
              <a:srgbClr val="000080"/>
            </a:solidFill>
            <a:latin typeface="ＭＳ Ｐゴシック"/>
            <a:ea typeface="ＭＳ Ｐゴシック"/>
          </a:endParaRPr>
        </a:p>
        <a:p>
          <a:pPr algn="l" rtl="0">
            <a:defRPr sz="1000"/>
          </a:pPr>
          <a:r>
            <a:rPr lang="ja-JP" altLang="en-US" sz="800" b="0" i="0" u="none" strike="noStrike" baseline="0">
              <a:solidFill>
                <a:srgbClr val="000080"/>
              </a:solidFill>
              <a:latin typeface="ＭＳ Ｐゴシック"/>
              <a:ea typeface="ＭＳ Ｐゴシック"/>
            </a:rPr>
            <a:t>６．個人情報に関する苦情相談について</a:t>
          </a:r>
        </a:p>
        <a:p>
          <a:pPr algn="l" rtl="0">
            <a:defRPr sz="1000"/>
          </a:pPr>
          <a:r>
            <a:rPr lang="ja-JP" altLang="en-US" sz="800" b="0" i="0" u="none" strike="noStrike" baseline="0">
              <a:solidFill>
                <a:srgbClr val="000080"/>
              </a:solidFill>
              <a:latin typeface="ＭＳ Ｐゴシック"/>
              <a:ea typeface="ＭＳ Ｐゴシック"/>
            </a:rPr>
            <a:t>　個人情報に関する苦情及び相談については下記までご連絡ください。</a:t>
          </a:r>
        </a:p>
        <a:p>
          <a:pPr algn="l" rtl="0">
            <a:defRPr sz="1000"/>
          </a:pPr>
          <a:endParaRPr lang="ja-JP" altLang="en-US" sz="800" b="0" i="0" u="none" strike="noStrike" baseline="0">
            <a:solidFill>
              <a:srgbClr val="000080"/>
            </a:solidFill>
            <a:latin typeface="ＭＳ Ｐゴシック"/>
            <a:ea typeface="ＭＳ Ｐゴシック"/>
          </a:endParaRPr>
        </a:p>
        <a:p>
          <a:pPr algn="l" rtl="0">
            <a:defRPr sz="1000"/>
          </a:pPr>
          <a:r>
            <a:rPr lang="ja-JP" altLang="en-US" sz="800" b="0" i="0" u="none" strike="noStrike" baseline="0">
              <a:solidFill>
                <a:srgbClr val="000080"/>
              </a:solidFill>
              <a:latin typeface="ＭＳ Ｐゴシック"/>
              <a:ea typeface="ＭＳ Ｐゴシック"/>
            </a:rPr>
            <a:t>　連絡先：株式会社アイテック　コンプライアンス室（個人情報相談窓口）</a:t>
          </a:r>
        </a:p>
        <a:p>
          <a:pPr algn="l" rtl="0">
            <a:defRPr sz="1000"/>
          </a:pPr>
          <a:r>
            <a:rPr lang="ja-JP" altLang="en-US" sz="800" b="0" i="0" u="none" strike="noStrike" baseline="0">
              <a:solidFill>
                <a:srgbClr val="000080"/>
              </a:solidFill>
              <a:latin typeface="ＭＳ Ｐゴシック"/>
              <a:ea typeface="ＭＳ Ｐゴシック"/>
            </a:rPr>
            <a:t>　〒103-0012　東京都中央区日本橋堀留町1-2-10</a:t>
          </a:r>
          <a:r>
            <a:rPr lang="ja-JP" altLang="en-US" sz="700" b="0" i="0" u="none" strike="noStrike" baseline="0">
              <a:solidFill>
                <a:srgbClr val="000080"/>
              </a:solidFill>
              <a:latin typeface="ＭＳ Ｐゴシック"/>
              <a:ea typeface="ＭＳ Ｐゴシック"/>
            </a:rPr>
            <a:t>　イトーピア日本橋SAビル　　　　　　　　　　　　　　　　　　　              　</a:t>
          </a:r>
          <a:endParaRPr lang="ja-JP" altLang="en-US" sz="800" b="0" i="0" u="none" strike="noStrike" baseline="0">
            <a:solidFill>
              <a:srgbClr val="000080"/>
            </a:solidFill>
            <a:latin typeface="ＭＳ Ｐゴシック"/>
            <a:ea typeface="ＭＳ Ｐゴシック"/>
          </a:endParaRPr>
        </a:p>
        <a:p>
          <a:pPr algn="l" rtl="0">
            <a:defRPr sz="1000"/>
          </a:pPr>
          <a:r>
            <a:rPr lang="ja-JP" altLang="en-US" sz="800" b="0" i="0" u="none" strike="noStrike" baseline="0">
              <a:solidFill>
                <a:srgbClr val="000080"/>
              </a:solidFill>
              <a:latin typeface="ＭＳ Ｐゴシック"/>
              <a:ea typeface="ＭＳ Ｐゴシック"/>
            </a:rPr>
            <a:t>　TEL 03-3662-7437　 FAX 03-3662-3899  Email privacy@itec.co.jp</a:t>
          </a:r>
        </a:p>
      </xdr:txBody>
    </xdr:sp>
    <xdr:clientData/>
  </xdr:twoCellAnchor>
  <xdr:twoCellAnchor>
    <xdr:from>
      <xdr:col>1</xdr:col>
      <xdr:colOff>76200</xdr:colOff>
      <xdr:row>93</xdr:row>
      <xdr:rowOff>0</xdr:rowOff>
    </xdr:from>
    <xdr:to>
      <xdr:col>15</xdr:col>
      <xdr:colOff>180975</xdr:colOff>
      <xdr:row>93</xdr:row>
      <xdr:rowOff>0</xdr:rowOff>
    </xdr:to>
    <xdr:sp macro="" textlink="">
      <xdr:nvSpPr>
        <xdr:cNvPr id="5565" name="Rectangle 445">
          <a:extLst>
            <a:ext uri="{FF2B5EF4-FFF2-40B4-BE49-F238E27FC236}">
              <a16:creationId xmlns:a16="http://schemas.microsoft.com/office/drawing/2014/main" id="{00000000-0008-0000-0100-0000BD150000}"/>
            </a:ext>
          </a:extLst>
        </xdr:cNvPr>
        <xdr:cNvSpPr>
          <a:spLocks noChangeArrowheads="1"/>
        </xdr:cNvSpPr>
      </xdr:nvSpPr>
      <xdr:spPr bwMode="auto">
        <a:xfrm>
          <a:off x="76200" y="12715875"/>
          <a:ext cx="47625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80"/>
              </a:solidFill>
              <a:latin typeface="ＭＳ Ｐゴシック"/>
              <a:ea typeface="ＭＳ Ｐゴシック"/>
            </a:rPr>
            <a:t>　　　　　　　　　　　　　　　個人情報のお取扱いについて</a:t>
          </a:r>
        </a:p>
        <a:p>
          <a:pPr algn="l" rtl="0">
            <a:defRPr sz="1000"/>
          </a:pPr>
          <a:endParaRPr lang="ja-JP" altLang="en-US" sz="800" b="0" i="0" u="none" strike="noStrike" baseline="0">
            <a:solidFill>
              <a:srgbClr val="000080"/>
            </a:solidFill>
            <a:latin typeface="ＭＳ Ｐゴシック"/>
            <a:ea typeface="ＭＳ Ｐゴシック"/>
          </a:endParaRPr>
        </a:p>
        <a:p>
          <a:pPr algn="l" rtl="0">
            <a:defRPr sz="1000"/>
          </a:pPr>
          <a:r>
            <a:rPr lang="ja-JP" altLang="en-US" sz="800" b="0" i="0" u="none" strike="noStrike" baseline="0">
              <a:solidFill>
                <a:srgbClr val="000080"/>
              </a:solidFill>
              <a:latin typeface="ＭＳ Ｐゴシック"/>
              <a:ea typeface="ＭＳ Ｐゴシック"/>
            </a:rPr>
            <a:t>　株式会社アイテックでは、通信教育、セミナー及び研修等の受講者様又は、教材・製品のご購入者様からお預かりした個人情報を、以下の方針に基づき取り扱います。</a:t>
          </a:r>
        </a:p>
        <a:p>
          <a:pPr algn="l" rtl="0">
            <a:defRPr sz="1000"/>
          </a:pPr>
          <a:endParaRPr lang="ja-JP" altLang="en-US" sz="800" b="0" i="0" u="none" strike="noStrike" baseline="0">
            <a:solidFill>
              <a:srgbClr val="000080"/>
            </a:solidFill>
            <a:latin typeface="ＭＳ Ｐゴシック"/>
            <a:ea typeface="ＭＳ Ｐゴシック"/>
          </a:endParaRPr>
        </a:p>
        <a:p>
          <a:pPr algn="l" rtl="0">
            <a:defRPr sz="1000"/>
          </a:pPr>
          <a:r>
            <a:rPr lang="ja-JP" altLang="en-US" sz="800" b="0" i="0" u="none" strike="noStrike" baseline="0">
              <a:solidFill>
                <a:srgbClr val="000080"/>
              </a:solidFill>
              <a:latin typeface="ＭＳ Ｐゴシック"/>
              <a:ea typeface="ＭＳ Ｐゴシック"/>
            </a:rPr>
            <a:t>１．収集目的</a:t>
          </a:r>
        </a:p>
        <a:p>
          <a:pPr algn="l" rtl="0">
            <a:defRPr sz="1000"/>
          </a:pPr>
          <a:r>
            <a:rPr lang="ja-JP" altLang="en-US" sz="800" b="0" i="0" u="none" strike="noStrike" baseline="0">
              <a:solidFill>
                <a:srgbClr val="000080"/>
              </a:solidFill>
              <a:latin typeface="ＭＳ Ｐゴシック"/>
              <a:ea typeface="ＭＳ Ｐゴシック"/>
            </a:rPr>
            <a:t>　弊社は、貴方から収集した氏名、住所等の個人に関する情報は、以下に掲げる事項のみに利用又は提供する目的で収集するものであり、それ以外の目的に利用又は提供することは一切ありません。</a:t>
          </a:r>
        </a:p>
        <a:p>
          <a:pPr algn="l" rtl="0">
            <a:defRPr sz="1000"/>
          </a:pPr>
          <a:r>
            <a:rPr lang="ja-JP" altLang="en-US" sz="800" b="0" i="0" u="none" strike="noStrike" baseline="0">
              <a:solidFill>
                <a:srgbClr val="000080"/>
              </a:solidFill>
              <a:latin typeface="ＭＳ Ｐゴシック"/>
              <a:ea typeface="ＭＳ Ｐゴシック"/>
            </a:rPr>
            <a:t>（利用）</a:t>
          </a:r>
        </a:p>
        <a:p>
          <a:pPr algn="l" rtl="0">
            <a:defRPr sz="1000"/>
          </a:pPr>
          <a:r>
            <a:rPr lang="ja-JP" altLang="en-US" sz="800" b="0" i="0" u="none" strike="noStrike" baseline="0">
              <a:solidFill>
                <a:srgbClr val="000080"/>
              </a:solidFill>
              <a:latin typeface="ＭＳ Ｐゴシック"/>
              <a:ea typeface="ＭＳ Ｐゴシック"/>
            </a:rPr>
            <a:t>　①受講者管理（受講者名簿の作成、受講案内（受講証）、修了証、助成</a:t>
          </a:r>
        </a:p>
        <a:p>
          <a:pPr algn="l" rtl="0">
            <a:defRPr sz="1000"/>
          </a:pPr>
          <a:r>
            <a:rPr lang="ja-JP" altLang="en-US" sz="800" b="0" i="0" u="none" strike="noStrike" baseline="0">
              <a:solidFill>
                <a:srgbClr val="000080"/>
              </a:solidFill>
              <a:latin typeface="ＭＳ Ｐゴシック"/>
              <a:ea typeface="ＭＳ Ｐゴシック"/>
            </a:rPr>
            <a:t>　　金の証明書、質問回答等の送付、成績管理、アンケート集計など）</a:t>
          </a:r>
        </a:p>
        <a:p>
          <a:pPr algn="l" rtl="0">
            <a:defRPr sz="1000"/>
          </a:pPr>
          <a:r>
            <a:rPr lang="ja-JP" altLang="en-US" sz="800" b="0" i="0" u="none" strike="noStrike" baseline="0">
              <a:solidFill>
                <a:srgbClr val="000080"/>
              </a:solidFill>
              <a:latin typeface="ＭＳ Ｐゴシック"/>
              <a:ea typeface="ＭＳ Ｐゴシック"/>
            </a:rPr>
            <a:t>　②教材・製品（書籍、CD-ROM、テキスト等）の送付</a:t>
          </a:r>
        </a:p>
        <a:p>
          <a:pPr algn="l" rtl="0">
            <a:defRPr sz="1000"/>
          </a:pPr>
          <a:r>
            <a:rPr lang="ja-JP" altLang="en-US" sz="800" b="0" i="0" u="none" strike="noStrike" baseline="0">
              <a:solidFill>
                <a:srgbClr val="000080"/>
              </a:solidFill>
              <a:latin typeface="ＭＳ Ｐゴシック"/>
              <a:ea typeface="ＭＳ Ｐゴシック"/>
            </a:rPr>
            <a:t>　③入金管理（請求書作成、領収証作成、クレジットカードの照会など）</a:t>
          </a:r>
        </a:p>
        <a:p>
          <a:pPr algn="l" rtl="0">
            <a:defRPr sz="1000"/>
          </a:pPr>
          <a:r>
            <a:rPr lang="ja-JP" altLang="en-US" sz="800" b="0" i="0" u="none" strike="noStrike" baseline="0">
              <a:solidFill>
                <a:srgbClr val="000080"/>
              </a:solidFill>
              <a:latin typeface="ＭＳ Ｐゴシック"/>
              <a:ea typeface="ＭＳ Ｐゴシック"/>
            </a:rPr>
            <a:t>　④ご提供いただいた個人情報の確認及び不明点に関する問い合せ</a:t>
          </a:r>
        </a:p>
        <a:p>
          <a:pPr algn="l" rtl="0">
            <a:defRPr sz="1000"/>
          </a:pPr>
          <a:r>
            <a:rPr lang="ja-JP" altLang="en-US" sz="800" b="0" i="0" u="none" strike="noStrike" baseline="0">
              <a:solidFill>
                <a:srgbClr val="000080"/>
              </a:solidFill>
              <a:latin typeface="ＭＳ Ｐゴシック"/>
              <a:ea typeface="ＭＳ Ｐゴシック"/>
            </a:rPr>
            <a:t>（提供）</a:t>
          </a:r>
        </a:p>
        <a:p>
          <a:pPr algn="l" rtl="0">
            <a:defRPr sz="1000"/>
          </a:pPr>
          <a:r>
            <a:rPr lang="ja-JP" altLang="en-US" sz="800" b="0" i="0" u="none" strike="noStrike" baseline="0">
              <a:solidFill>
                <a:srgbClr val="000080"/>
              </a:solidFill>
              <a:latin typeface="ＭＳ Ｐゴシック"/>
              <a:ea typeface="ＭＳ Ｐゴシック"/>
            </a:rPr>
            <a:t>　貴方が在籍する会社、団体（個人情報に関する契約無し）と弊社が、あらかじめ契約している場合は、貴方の個人情報の契約に基づく提供を行う場合があります。</a:t>
          </a:r>
        </a:p>
        <a:p>
          <a:pPr algn="l" rtl="0">
            <a:defRPr sz="1000"/>
          </a:pPr>
          <a:endParaRPr lang="ja-JP" altLang="en-US" sz="800" b="0" i="0" u="none" strike="noStrike" baseline="0">
            <a:solidFill>
              <a:srgbClr val="000080"/>
            </a:solidFill>
            <a:latin typeface="ＭＳ Ｐゴシック"/>
            <a:ea typeface="ＭＳ Ｐゴシック"/>
          </a:endParaRPr>
        </a:p>
        <a:p>
          <a:pPr algn="l" rtl="0">
            <a:defRPr sz="1000"/>
          </a:pPr>
          <a:r>
            <a:rPr lang="ja-JP" altLang="en-US" sz="800" b="0" i="0" u="none" strike="noStrike" baseline="0">
              <a:solidFill>
                <a:srgbClr val="000080"/>
              </a:solidFill>
              <a:latin typeface="ＭＳ Ｐゴシック"/>
              <a:ea typeface="ＭＳ Ｐゴシック"/>
            </a:rPr>
            <a:t>２．個人情報の管理</a:t>
          </a:r>
        </a:p>
        <a:p>
          <a:pPr algn="l" rtl="0">
            <a:defRPr sz="1000"/>
          </a:pPr>
          <a:r>
            <a:rPr lang="ja-JP" altLang="en-US" sz="800" b="0" i="0" u="none" strike="noStrike" baseline="0">
              <a:solidFill>
                <a:srgbClr val="000080"/>
              </a:solidFill>
              <a:latin typeface="ＭＳ Ｐゴシック"/>
              <a:ea typeface="ＭＳ Ｐゴシック"/>
            </a:rPr>
            <a:t>　弊社が貴方からお預かりする個人情報は、弊社の責任で紛失、漏洩等のないよう厳重に管理致します。</a:t>
          </a:r>
        </a:p>
      </xdr:txBody>
    </xdr:sp>
    <xdr:clientData/>
  </xdr:twoCellAnchor>
  <xdr:twoCellAnchor>
    <xdr:from>
      <xdr:col>16</xdr:col>
      <xdr:colOff>38100</xdr:colOff>
      <xdr:row>93</xdr:row>
      <xdr:rowOff>0</xdr:rowOff>
    </xdr:from>
    <xdr:to>
      <xdr:col>32</xdr:col>
      <xdr:colOff>171450</xdr:colOff>
      <xdr:row>93</xdr:row>
      <xdr:rowOff>0</xdr:rowOff>
    </xdr:to>
    <xdr:sp macro="" textlink="">
      <xdr:nvSpPr>
        <xdr:cNvPr id="5566" name="Rectangle 446">
          <a:extLst>
            <a:ext uri="{FF2B5EF4-FFF2-40B4-BE49-F238E27FC236}">
              <a16:creationId xmlns:a16="http://schemas.microsoft.com/office/drawing/2014/main" id="{00000000-0008-0000-0100-0000BE150000}"/>
            </a:ext>
          </a:extLst>
        </xdr:cNvPr>
        <xdr:cNvSpPr>
          <a:spLocks noChangeArrowheads="1"/>
        </xdr:cNvSpPr>
      </xdr:nvSpPr>
      <xdr:spPr bwMode="auto">
        <a:xfrm>
          <a:off x="4991100" y="12715875"/>
          <a:ext cx="52006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80"/>
              </a:solidFill>
              <a:latin typeface="ＭＳ Ｐゴシック"/>
              <a:ea typeface="ＭＳ Ｐゴシック"/>
            </a:rPr>
            <a:t>３．業務委託先への預託</a:t>
          </a:r>
        </a:p>
        <a:p>
          <a:pPr algn="l" rtl="0">
            <a:defRPr sz="1000"/>
          </a:pPr>
          <a:r>
            <a:rPr lang="ja-JP" altLang="en-US" sz="800" b="0" i="0" u="none" strike="noStrike" baseline="0">
              <a:solidFill>
                <a:srgbClr val="000080"/>
              </a:solidFill>
              <a:latin typeface="ＭＳ Ｐゴシック"/>
              <a:ea typeface="ＭＳ Ｐゴシック"/>
            </a:rPr>
            <a:t>　弊社が貴方からお預かりする個人情報は、厳選した委託先に「１．収集目的」に示す目的を達成する範囲において外部に委託する場合があります。この場合、委託先の個人情報の取扱いが適切に行われるよう管理致します。</a:t>
          </a:r>
        </a:p>
        <a:p>
          <a:pPr algn="l" rtl="0">
            <a:defRPr sz="1000"/>
          </a:pPr>
          <a:endParaRPr lang="ja-JP" altLang="en-US" sz="800" b="0" i="0" u="none" strike="noStrike" baseline="0">
            <a:solidFill>
              <a:srgbClr val="000080"/>
            </a:solidFill>
            <a:latin typeface="ＭＳ Ｐゴシック"/>
            <a:ea typeface="ＭＳ Ｐゴシック"/>
          </a:endParaRPr>
        </a:p>
        <a:p>
          <a:pPr algn="l" rtl="0">
            <a:defRPr sz="1000"/>
          </a:pPr>
          <a:r>
            <a:rPr lang="ja-JP" altLang="en-US" sz="800" b="0" i="0" u="none" strike="noStrike" baseline="0">
              <a:solidFill>
                <a:srgbClr val="000080"/>
              </a:solidFill>
              <a:latin typeface="ＭＳ Ｐゴシック"/>
              <a:ea typeface="ＭＳ Ｐゴシック"/>
            </a:rPr>
            <a:t>４．個人情報が提供いただけない場合の制限</a:t>
          </a:r>
        </a:p>
        <a:p>
          <a:pPr algn="l" rtl="0">
            <a:defRPr sz="1000"/>
          </a:pPr>
          <a:r>
            <a:rPr lang="ja-JP" altLang="en-US" sz="800" b="0" i="0" u="none" strike="noStrike" baseline="0">
              <a:solidFill>
                <a:srgbClr val="000080"/>
              </a:solidFill>
              <a:latin typeface="ＭＳ Ｐゴシック"/>
              <a:ea typeface="ＭＳ Ｐゴシック"/>
            </a:rPr>
            <a:t>　個人情報の一部又は全部が提供いただけない場合、サービスの一部又は全部が利用できなくなることがあります。</a:t>
          </a:r>
        </a:p>
        <a:p>
          <a:pPr algn="l" rtl="0">
            <a:defRPr sz="1000"/>
          </a:pPr>
          <a:endParaRPr lang="ja-JP" altLang="en-US" sz="800" b="0" i="0" u="none" strike="noStrike" baseline="0">
            <a:solidFill>
              <a:srgbClr val="000080"/>
            </a:solidFill>
            <a:latin typeface="ＭＳ Ｐゴシック"/>
            <a:ea typeface="ＭＳ Ｐゴシック"/>
          </a:endParaRPr>
        </a:p>
        <a:p>
          <a:pPr algn="l" rtl="0">
            <a:defRPr sz="1000"/>
          </a:pPr>
          <a:r>
            <a:rPr lang="ja-JP" altLang="en-US" sz="800" b="0" i="0" u="none" strike="noStrike" baseline="0">
              <a:solidFill>
                <a:srgbClr val="000080"/>
              </a:solidFill>
              <a:latin typeface="ＭＳ Ｐゴシック"/>
              <a:ea typeface="ＭＳ Ｐゴシック"/>
            </a:rPr>
            <a:t>５．個人情報の開示、訂正・削除について</a:t>
          </a:r>
        </a:p>
        <a:p>
          <a:pPr algn="l" rtl="0">
            <a:defRPr sz="1000"/>
          </a:pPr>
          <a:r>
            <a:rPr lang="ja-JP" altLang="en-US" sz="800" b="0" i="0" u="none" strike="noStrike" baseline="0">
              <a:solidFill>
                <a:srgbClr val="000080"/>
              </a:solidFill>
              <a:latin typeface="ＭＳ Ｐゴシック"/>
              <a:ea typeface="ＭＳ Ｐゴシック"/>
            </a:rPr>
            <a:t>　貴方はいつでもご自身の個人情報の開示を請求することができ、開示の結果、個人情報に誤りがあった場合には、当該個人情報の訂正又は削除を請求することができます。また、個人情報の利用又は提供を拒否及び個人情報の利用目的の通知を請求することもできます。ただし、弊社が講座運営上特に必要と認めた場合は、提出された個人情報の継続使用をお願いすることがあります。</a:t>
          </a:r>
        </a:p>
        <a:p>
          <a:pPr algn="l" rtl="0">
            <a:defRPr sz="1000"/>
          </a:pPr>
          <a:r>
            <a:rPr lang="ja-JP" altLang="en-US" sz="800" b="0" i="0" u="none" strike="noStrike" baseline="0">
              <a:solidFill>
                <a:srgbClr val="000080"/>
              </a:solidFill>
              <a:latin typeface="ＭＳ Ｐゴシック"/>
              <a:ea typeface="ＭＳ Ｐゴシック"/>
            </a:rPr>
            <a:t>　貴方が開示、訂正、削除、利用又は提供の拒否、利用目的の通知を請求される場合は、下記の連絡先までご連絡ください。</a:t>
          </a:r>
        </a:p>
        <a:p>
          <a:pPr algn="l" rtl="0">
            <a:defRPr sz="1000"/>
          </a:pPr>
          <a:endParaRPr lang="ja-JP" altLang="en-US" sz="800" b="0" i="0" u="none" strike="noStrike" baseline="0">
            <a:solidFill>
              <a:srgbClr val="000080"/>
            </a:solidFill>
            <a:latin typeface="ＭＳ Ｐゴシック"/>
            <a:ea typeface="ＭＳ Ｐゴシック"/>
          </a:endParaRPr>
        </a:p>
        <a:p>
          <a:pPr algn="l" rtl="0">
            <a:defRPr sz="1000"/>
          </a:pPr>
          <a:r>
            <a:rPr lang="ja-JP" altLang="en-US" sz="800" b="0" i="0" u="none" strike="noStrike" baseline="0">
              <a:solidFill>
                <a:srgbClr val="000080"/>
              </a:solidFill>
              <a:latin typeface="ＭＳ Ｐゴシック"/>
              <a:ea typeface="ＭＳ Ｐゴシック"/>
            </a:rPr>
            <a:t>６．個人情報に関する苦情相談について</a:t>
          </a:r>
        </a:p>
        <a:p>
          <a:pPr algn="l" rtl="0">
            <a:defRPr sz="1000"/>
          </a:pPr>
          <a:r>
            <a:rPr lang="ja-JP" altLang="en-US" sz="800" b="0" i="0" u="none" strike="noStrike" baseline="0">
              <a:solidFill>
                <a:srgbClr val="000080"/>
              </a:solidFill>
              <a:latin typeface="ＭＳ Ｐゴシック"/>
              <a:ea typeface="ＭＳ Ｐゴシック"/>
            </a:rPr>
            <a:t>　個人情報に関する苦情及び相談については下記までご連絡ください。</a:t>
          </a:r>
        </a:p>
        <a:p>
          <a:pPr algn="l" rtl="0">
            <a:defRPr sz="1000"/>
          </a:pPr>
          <a:endParaRPr lang="ja-JP" altLang="en-US" sz="800" b="0" i="0" u="none" strike="noStrike" baseline="0">
            <a:solidFill>
              <a:srgbClr val="000080"/>
            </a:solidFill>
            <a:latin typeface="ＭＳ Ｐゴシック"/>
            <a:ea typeface="ＭＳ Ｐゴシック"/>
          </a:endParaRPr>
        </a:p>
        <a:p>
          <a:pPr algn="l" rtl="0">
            <a:defRPr sz="1000"/>
          </a:pPr>
          <a:r>
            <a:rPr lang="ja-JP" altLang="en-US" sz="800" b="0" i="0" u="none" strike="noStrike" baseline="0">
              <a:solidFill>
                <a:srgbClr val="000080"/>
              </a:solidFill>
              <a:latin typeface="ＭＳ Ｐゴシック"/>
              <a:ea typeface="ＭＳ Ｐゴシック"/>
            </a:rPr>
            <a:t>　連絡先：株式会社アイテック　コンプライアンス室（個人情報相談窓口）</a:t>
          </a:r>
        </a:p>
        <a:p>
          <a:pPr algn="l" rtl="0">
            <a:defRPr sz="1000"/>
          </a:pPr>
          <a:r>
            <a:rPr lang="ja-JP" altLang="en-US" sz="800" b="0" i="0" u="none" strike="noStrike" baseline="0">
              <a:solidFill>
                <a:srgbClr val="000080"/>
              </a:solidFill>
              <a:latin typeface="ＭＳ Ｐゴシック"/>
              <a:ea typeface="ＭＳ Ｐゴシック"/>
            </a:rPr>
            <a:t>　〒103-0012　東京都中央区日本橋堀留町1-2-10</a:t>
          </a:r>
          <a:r>
            <a:rPr lang="ja-JP" altLang="en-US" sz="700" b="0" i="0" u="none" strike="noStrike" baseline="0">
              <a:solidFill>
                <a:srgbClr val="000080"/>
              </a:solidFill>
              <a:latin typeface="ＭＳ Ｐゴシック"/>
              <a:ea typeface="ＭＳ Ｐゴシック"/>
            </a:rPr>
            <a:t>　イトーピア日本橋SAビル　　　　　　　　　　　　　　　　　　　              　</a:t>
          </a:r>
          <a:endParaRPr lang="ja-JP" altLang="en-US" sz="800" b="0" i="0" u="none" strike="noStrike" baseline="0">
            <a:solidFill>
              <a:srgbClr val="000080"/>
            </a:solidFill>
            <a:latin typeface="ＭＳ Ｐゴシック"/>
            <a:ea typeface="ＭＳ Ｐゴシック"/>
          </a:endParaRPr>
        </a:p>
        <a:p>
          <a:pPr algn="l" rtl="0">
            <a:defRPr sz="1000"/>
          </a:pPr>
          <a:r>
            <a:rPr lang="ja-JP" altLang="en-US" sz="800" b="0" i="0" u="none" strike="noStrike" baseline="0">
              <a:solidFill>
                <a:srgbClr val="000080"/>
              </a:solidFill>
              <a:latin typeface="ＭＳ Ｐゴシック"/>
              <a:ea typeface="ＭＳ Ｐゴシック"/>
            </a:rPr>
            <a:t>　TEL 03-3662-7437　 FAX 03-3662-3899  Email privacy@itec.co.jp</a:t>
          </a:r>
        </a:p>
      </xdr:txBody>
    </xdr:sp>
    <xdr:clientData/>
  </xdr:twoCellAnchor>
  <xdr:twoCellAnchor>
    <xdr:from>
      <xdr:col>1</xdr:col>
      <xdr:colOff>76200</xdr:colOff>
      <xdr:row>93</xdr:row>
      <xdr:rowOff>0</xdr:rowOff>
    </xdr:from>
    <xdr:to>
      <xdr:col>15</xdr:col>
      <xdr:colOff>180975</xdr:colOff>
      <xdr:row>93</xdr:row>
      <xdr:rowOff>0</xdr:rowOff>
    </xdr:to>
    <xdr:sp macro="" textlink="">
      <xdr:nvSpPr>
        <xdr:cNvPr id="5567" name="Rectangle 447">
          <a:extLst>
            <a:ext uri="{FF2B5EF4-FFF2-40B4-BE49-F238E27FC236}">
              <a16:creationId xmlns:a16="http://schemas.microsoft.com/office/drawing/2014/main" id="{00000000-0008-0000-0100-0000BF150000}"/>
            </a:ext>
          </a:extLst>
        </xdr:cNvPr>
        <xdr:cNvSpPr>
          <a:spLocks noChangeArrowheads="1"/>
        </xdr:cNvSpPr>
      </xdr:nvSpPr>
      <xdr:spPr bwMode="auto">
        <a:xfrm>
          <a:off x="76200" y="12715875"/>
          <a:ext cx="47625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80"/>
              </a:solidFill>
              <a:latin typeface="ＭＳ Ｐゴシック"/>
              <a:ea typeface="ＭＳ Ｐゴシック"/>
            </a:rPr>
            <a:t>　　　　　　　　　　　　　　　個人情報のお取扱いについて</a:t>
          </a:r>
        </a:p>
        <a:p>
          <a:pPr algn="l" rtl="0">
            <a:defRPr sz="1000"/>
          </a:pPr>
          <a:endParaRPr lang="ja-JP" altLang="en-US" sz="800" b="0" i="0" u="none" strike="noStrike" baseline="0">
            <a:solidFill>
              <a:srgbClr val="000080"/>
            </a:solidFill>
            <a:latin typeface="ＭＳ Ｐゴシック"/>
            <a:ea typeface="ＭＳ Ｐゴシック"/>
          </a:endParaRPr>
        </a:p>
        <a:p>
          <a:pPr algn="l" rtl="0">
            <a:defRPr sz="1000"/>
          </a:pPr>
          <a:r>
            <a:rPr lang="ja-JP" altLang="en-US" sz="800" b="0" i="0" u="none" strike="noStrike" baseline="0">
              <a:solidFill>
                <a:srgbClr val="000080"/>
              </a:solidFill>
              <a:latin typeface="ＭＳ Ｐゴシック"/>
              <a:ea typeface="ＭＳ Ｐゴシック"/>
            </a:rPr>
            <a:t>　株式会社アイテックでは、通信教育、セミナー及び研修等の受講者様又は、教材・製品のご購入者様からお預かりした個人情報を、以下の方針に基づき取り扱います。</a:t>
          </a:r>
        </a:p>
        <a:p>
          <a:pPr algn="l" rtl="0">
            <a:defRPr sz="1000"/>
          </a:pPr>
          <a:endParaRPr lang="ja-JP" altLang="en-US" sz="800" b="0" i="0" u="none" strike="noStrike" baseline="0">
            <a:solidFill>
              <a:srgbClr val="000080"/>
            </a:solidFill>
            <a:latin typeface="ＭＳ Ｐゴシック"/>
            <a:ea typeface="ＭＳ Ｐゴシック"/>
          </a:endParaRPr>
        </a:p>
        <a:p>
          <a:pPr algn="l" rtl="0">
            <a:defRPr sz="1000"/>
          </a:pPr>
          <a:r>
            <a:rPr lang="ja-JP" altLang="en-US" sz="800" b="0" i="0" u="none" strike="noStrike" baseline="0">
              <a:solidFill>
                <a:srgbClr val="000080"/>
              </a:solidFill>
              <a:latin typeface="ＭＳ Ｐゴシック"/>
              <a:ea typeface="ＭＳ Ｐゴシック"/>
            </a:rPr>
            <a:t>１．収集目的</a:t>
          </a:r>
        </a:p>
        <a:p>
          <a:pPr algn="l" rtl="0">
            <a:defRPr sz="1000"/>
          </a:pPr>
          <a:r>
            <a:rPr lang="ja-JP" altLang="en-US" sz="800" b="0" i="0" u="none" strike="noStrike" baseline="0">
              <a:solidFill>
                <a:srgbClr val="000080"/>
              </a:solidFill>
              <a:latin typeface="ＭＳ Ｐゴシック"/>
              <a:ea typeface="ＭＳ Ｐゴシック"/>
            </a:rPr>
            <a:t>　弊社は、貴方から収集した氏名、住所等の個人に関する情報は、以下に掲げる事項のみに利用又は提供する目的で収集するものであり、それ以外の目的に利用又は提供することは一切ありません。</a:t>
          </a:r>
        </a:p>
        <a:p>
          <a:pPr algn="l" rtl="0">
            <a:defRPr sz="1000"/>
          </a:pPr>
          <a:r>
            <a:rPr lang="ja-JP" altLang="en-US" sz="800" b="0" i="0" u="none" strike="noStrike" baseline="0">
              <a:solidFill>
                <a:srgbClr val="000080"/>
              </a:solidFill>
              <a:latin typeface="ＭＳ Ｐゴシック"/>
              <a:ea typeface="ＭＳ Ｐゴシック"/>
            </a:rPr>
            <a:t>（利用）</a:t>
          </a:r>
        </a:p>
        <a:p>
          <a:pPr algn="l" rtl="0">
            <a:defRPr sz="1000"/>
          </a:pPr>
          <a:r>
            <a:rPr lang="ja-JP" altLang="en-US" sz="800" b="0" i="0" u="none" strike="noStrike" baseline="0">
              <a:solidFill>
                <a:srgbClr val="000080"/>
              </a:solidFill>
              <a:latin typeface="ＭＳ Ｐゴシック"/>
              <a:ea typeface="ＭＳ Ｐゴシック"/>
            </a:rPr>
            <a:t>　①受講者管理（受講者名簿の作成、受講案内（受講証）、修了証、助成</a:t>
          </a:r>
        </a:p>
        <a:p>
          <a:pPr algn="l" rtl="0">
            <a:defRPr sz="1000"/>
          </a:pPr>
          <a:r>
            <a:rPr lang="ja-JP" altLang="en-US" sz="800" b="0" i="0" u="none" strike="noStrike" baseline="0">
              <a:solidFill>
                <a:srgbClr val="000080"/>
              </a:solidFill>
              <a:latin typeface="ＭＳ Ｐゴシック"/>
              <a:ea typeface="ＭＳ Ｐゴシック"/>
            </a:rPr>
            <a:t>　　金の証明書、質問回答等の送付、成績管理、アンケート集計など）</a:t>
          </a:r>
        </a:p>
        <a:p>
          <a:pPr algn="l" rtl="0">
            <a:defRPr sz="1000"/>
          </a:pPr>
          <a:r>
            <a:rPr lang="ja-JP" altLang="en-US" sz="800" b="0" i="0" u="none" strike="noStrike" baseline="0">
              <a:solidFill>
                <a:srgbClr val="000080"/>
              </a:solidFill>
              <a:latin typeface="ＭＳ Ｐゴシック"/>
              <a:ea typeface="ＭＳ Ｐゴシック"/>
            </a:rPr>
            <a:t>　②教材・製品（書籍、CD-ROM、テキスト等）の送付</a:t>
          </a:r>
        </a:p>
        <a:p>
          <a:pPr algn="l" rtl="0">
            <a:defRPr sz="1000"/>
          </a:pPr>
          <a:r>
            <a:rPr lang="ja-JP" altLang="en-US" sz="800" b="0" i="0" u="none" strike="noStrike" baseline="0">
              <a:solidFill>
                <a:srgbClr val="000080"/>
              </a:solidFill>
              <a:latin typeface="ＭＳ Ｐゴシック"/>
              <a:ea typeface="ＭＳ Ｐゴシック"/>
            </a:rPr>
            <a:t>　③入金管理（請求書作成、領収証作成、クレジットカードの照会など）</a:t>
          </a:r>
        </a:p>
        <a:p>
          <a:pPr algn="l" rtl="0">
            <a:defRPr sz="1000"/>
          </a:pPr>
          <a:r>
            <a:rPr lang="ja-JP" altLang="en-US" sz="800" b="0" i="0" u="none" strike="noStrike" baseline="0">
              <a:solidFill>
                <a:srgbClr val="000080"/>
              </a:solidFill>
              <a:latin typeface="ＭＳ Ｐゴシック"/>
              <a:ea typeface="ＭＳ Ｐゴシック"/>
            </a:rPr>
            <a:t>　④ご提供いただいた個人情報の確認及び不明点に関する問い合せ</a:t>
          </a:r>
        </a:p>
        <a:p>
          <a:pPr algn="l" rtl="0">
            <a:defRPr sz="1000"/>
          </a:pPr>
          <a:r>
            <a:rPr lang="ja-JP" altLang="en-US" sz="800" b="0" i="0" u="none" strike="noStrike" baseline="0">
              <a:solidFill>
                <a:srgbClr val="000080"/>
              </a:solidFill>
              <a:latin typeface="ＭＳ Ｐゴシック"/>
              <a:ea typeface="ＭＳ Ｐゴシック"/>
            </a:rPr>
            <a:t>（提供）</a:t>
          </a:r>
        </a:p>
        <a:p>
          <a:pPr algn="l" rtl="0">
            <a:defRPr sz="1000"/>
          </a:pPr>
          <a:r>
            <a:rPr lang="ja-JP" altLang="en-US" sz="800" b="0" i="0" u="none" strike="noStrike" baseline="0">
              <a:solidFill>
                <a:srgbClr val="000080"/>
              </a:solidFill>
              <a:latin typeface="ＭＳ Ｐゴシック"/>
              <a:ea typeface="ＭＳ Ｐゴシック"/>
            </a:rPr>
            <a:t>　貴方が在籍する会社、団体（個人情報に関する契約無し）と弊社が、あらかじめ契約している場合は、貴方の個人情報の契約に基づく提供を行う場合があります。</a:t>
          </a:r>
        </a:p>
        <a:p>
          <a:pPr algn="l" rtl="0">
            <a:defRPr sz="1000"/>
          </a:pPr>
          <a:endParaRPr lang="ja-JP" altLang="en-US" sz="800" b="0" i="0" u="none" strike="noStrike" baseline="0">
            <a:solidFill>
              <a:srgbClr val="000080"/>
            </a:solidFill>
            <a:latin typeface="ＭＳ Ｐゴシック"/>
            <a:ea typeface="ＭＳ Ｐゴシック"/>
          </a:endParaRPr>
        </a:p>
        <a:p>
          <a:pPr algn="l" rtl="0">
            <a:defRPr sz="1000"/>
          </a:pPr>
          <a:r>
            <a:rPr lang="ja-JP" altLang="en-US" sz="800" b="0" i="0" u="none" strike="noStrike" baseline="0">
              <a:solidFill>
                <a:srgbClr val="000080"/>
              </a:solidFill>
              <a:latin typeface="ＭＳ Ｐゴシック"/>
              <a:ea typeface="ＭＳ Ｐゴシック"/>
            </a:rPr>
            <a:t>２．個人情報の管理</a:t>
          </a:r>
        </a:p>
        <a:p>
          <a:pPr algn="l" rtl="0">
            <a:defRPr sz="1000"/>
          </a:pPr>
          <a:r>
            <a:rPr lang="ja-JP" altLang="en-US" sz="800" b="0" i="0" u="none" strike="noStrike" baseline="0">
              <a:solidFill>
                <a:srgbClr val="000080"/>
              </a:solidFill>
              <a:latin typeface="ＭＳ Ｐゴシック"/>
              <a:ea typeface="ＭＳ Ｐゴシック"/>
            </a:rPr>
            <a:t>　弊社が貴方からお預かりする個人情報は、弊社の責任で紛失、漏洩等のないよう厳重に管理致します。</a:t>
          </a:r>
        </a:p>
      </xdr:txBody>
    </xdr:sp>
    <xdr:clientData/>
  </xdr:twoCellAnchor>
  <xdr:twoCellAnchor>
    <xdr:from>
      <xdr:col>16</xdr:col>
      <xdr:colOff>38100</xdr:colOff>
      <xdr:row>93</xdr:row>
      <xdr:rowOff>0</xdr:rowOff>
    </xdr:from>
    <xdr:to>
      <xdr:col>32</xdr:col>
      <xdr:colOff>171450</xdr:colOff>
      <xdr:row>93</xdr:row>
      <xdr:rowOff>0</xdr:rowOff>
    </xdr:to>
    <xdr:sp macro="" textlink="">
      <xdr:nvSpPr>
        <xdr:cNvPr id="5568" name="Rectangle 448">
          <a:extLst>
            <a:ext uri="{FF2B5EF4-FFF2-40B4-BE49-F238E27FC236}">
              <a16:creationId xmlns:a16="http://schemas.microsoft.com/office/drawing/2014/main" id="{00000000-0008-0000-0100-0000C0150000}"/>
            </a:ext>
          </a:extLst>
        </xdr:cNvPr>
        <xdr:cNvSpPr>
          <a:spLocks noChangeArrowheads="1"/>
        </xdr:cNvSpPr>
      </xdr:nvSpPr>
      <xdr:spPr bwMode="auto">
        <a:xfrm>
          <a:off x="4991100" y="12715875"/>
          <a:ext cx="52006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80"/>
              </a:solidFill>
              <a:latin typeface="ＭＳ Ｐゴシック"/>
              <a:ea typeface="ＭＳ Ｐゴシック"/>
            </a:rPr>
            <a:t>３．業務委託先への預託</a:t>
          </a:r>
        </a:p>
        <a:p>
          <a:pPr algn="l" rtl="0">
            <a:defRPr sz="1000"/>
          </a:pPr>
          <a:r>
            <a:rPr lang="ja-JP" altLang="en-US" sz="800" b="0" i="0" u="none" strike="noStrike" baseline="0">
              <a:solidFill>
                <a:srgbClr val="000080"/>
              </a:solidFill>
              <a:latin typeface="ＭＳ Ｐゴシック"/>
              <a:ea typeface="ＭＳ Ｐゴシック"/>
            </a:rPr>
            <a:t>　弊社が貴方からお預かりする個人情報は、厳選した委託先に「１．収集目的」に示す目的を達成する範囲において外部に委託する場合があります。この場合、委託先の個人情報の取扱いが適切に行われるよう管理致します。</a:t>
          </a:r>
        </a:p>
        <a:p>
          <a:pPr algn="l" rtl="0">
            <a:defRPr sz="1000"/>
          </a:pPr>
          <a:endParaRPr lang="ja-JP" altLang="en-US" sz="800" b="0" i="0" u="none" strike="noStrike" baseline="0">
            <a:solidFill>
              <a:srgbClr val="000080"/>
            </a:solidFill>
            <a:latin typeface="ＭＳ Ｐゴシック"/>
            <a:ea typeface="ＭＳ Ｐゴシック"/>
          </a:endParaRPr>
        </a:p>
        <a:p>
          <a:pPr algn="l" rtl="0">
            <a:defRPr sz="1000"/>
          </a:pPr>
          <a:r>
            <a:rPr lang="ja-JP" altLang="en-US" sz="800" b="0" i="0" u="none" strike="noStrike" baseline="0">
              <a:solidFill>
                <a:srgbClr val="000080"/>
              </a:solidFill>
              <a:latin typeface="ＭＳ Ｐゴシック"/>
              <a:ea typeface="ＭＳ Ｐゴシック"/>
            </a:rPr>
            <a:t>４．個人情報が提供いただけない場合の制限</a:t>
          </a:r>
        </a:p>
        <a:p>
          <a:pPr algn="l" rtl="0">
            <a:defRPr sz="1000"/>
          </a:pPr>
          <a:r>
            <a:rPr lang="ja-JP" altLang="en-US" sz="800" b="0" i="0" u="none" strike="noStrike" baseline="0">
              <a:solidFill>
                <a:srgbClr val="000080"/>
              </a:solidFill>
              <a:latin typeface="ＭＳ Ｐゴシック"/>
              <a:ea typeface="ＭＳ Ｐゴシック"/>
            </a:rPr>
            <a:t>　個人情報の一部又は全部が提供いただけない場合、サービスの一部又は全部が利用できなくなることがあります。</a:t>
          </a:r>
        </a:p>
        <a:p>
          <a:pPr algn="l" rtl="0">
            <a:defRPr sz="1000"/>
          </a:pPr>
          <a:endParaRPr lang="ja-JP" altLang="en-US" sz="800" b="0" i="0" u="none" strike="noStrike" baseline="0">
            <a:solidFill>
              <a:srgbClr val="000080"/>
            </a:solidFill>
            <a:latin typeface="ＭＳ Ｐゴシック"/>
            <a:ea typeface="ＭＳ Ｐゴシック"/>
          </a:endParaRPr>
        </a:p>
        <a:p>
          <a:pPr algn="l" rtl="0">
            <a:defRPr sz="1000"/>
          </a:pPr>
          <a:r>
            <a:rPr lang="ja-JP" altLang="en-US" sz="800" b="0" i="0" u="none" strike="noStrike" baseline="0">
              <a:solidFill>
                <a:srgbClr val="000080"/>
              </a:solidFill>
              <a:latin typeface="ＭＳ Ｐゴシック"/>
              <a:ea typeface="ＭＳ Ｐゴシック"/>
            </a:rPr>
            <a:t>５．個人情報の開示、訂正・削除について</a:t>
          </a:r>
        </a:p>
        <a:p>
          <a:pPr algn="l" rtl="0">
            <a:defRPr sz="1000"/>
          </a:pPr>
          <a:r>
            <a:rPr lang="ja-JP" altLang="en-US" sz="800" b="0" i="0" u="none" strike="noStrike" baseline="0">
              <a:solidFill>
                <a:srgbClr val="000080"/>
              </a:solidFill>
              <a:latin typeface="ＭＳ Ｐゴシック"/>
              <a:ea typeface="ＭＳ Ｐゴシック"/>
            </a:rPr>
            <a:t>　貴方はいつでもご自身の個人情報の開示を請求することができ、開示の結果、個人情報に誤りがあった場合には、当該個人情報の訂正又は削除を請求することができます。また、個人情報の利用又は提供を拒否及び個人情報の利用目的の通知を請求することもできます。ただし、弊社が講座運営上特に必要と認めた場合は、提出された個人情報の継続使用をお願いすることがあります。</a:t>
          </a:r>
        </a:p>
        <a:p>
          <a:pPr algn="l" rtl="0">
            <a:defRPr sz="1000"/>
          </a:pPr>
          <a:r>
            <a:rPr lang="ja-JP" altLang="en-US" sz="800" b="0" i="0" u="none" strike="noStrike" baseline="0">
              <a:solidFill>
                <a:srgbClr val="000080"/>
              </a:solidFill>
              <a:latin typeface="ＭＳ Ｐゴシック"/>
              <a:ea typeface="ＭＳ Ｐゴシック"/>
            </a:rPr>
            <a:t>　貴方が開示、訂正、削除、利用又は提供の拒否、利用目的の通知を請求される場合は、下記の連絡先までご連絡ください。</a:t>
          </a:r>
        </a:p>
        <a:p>
          <a:pPr algn="l" rtl="0">
            <a:defRPr sz="1000"/>
          </a:pPr>
          <a:endParaRPr lang="ja-JP" altLang="en-US" sz="800" b="0" i="0" u="none" strike="noStrike" baseline="0">
            <a:solidFill>
              <a:srgbClr val="000080"/>
            </a:solidFill>
            <a:latin typeface="ＭＳ Ｐゴシック"/>
            <a:ea typeface="ＭＳ Ｐゴシック"/>
          </a:endParaRPr>
        </a:p>
        <a:p>
          <a:pPr algn="l" rtl="0">
            <a:defRPr sz="1000"/>
          </a:pPr>
          <a:r>
            <a:rPr lang="ja-JP" altLang="en-US" sz="800" b="0" i="0" u="none" strike="noStrike" baseline="0">
              <a:solidFill>
                <a:srgbClr val="000080"/>
              </a:solidFill>
              <a:latin typeface="ＭＳ Ｐゴシック"/>
              <a:ea typeface="ＭＳ Ｐゴシック"/>
            </a:rPr>
            <a:t>６．個人情報に関する苦情相談について</a:t>
          </a:r>
        </a:p>
        <a:p>
          <a:pPr algn="l" rtl="0">
            <a:defRPr sz="1000"/>
          </a:pPr>
          <a:r>
            <a:rPr lang="ja-JP" altLang="en-US" sz="800" b="0" i="0" u="none" strike="noStrike" baseline="0">
              <a:solidFill>
                <a:srgbClr val="000080"/>
              </a:solidFill>
              <a:latin typeface="ＭＳ Ｐゴシック"/>
              <a:ea typeface="ＭＳ Ｐゴシック"/>
            </a:rPr>
            <a:t>　個人情報に関する苦情及び相談については下記までご連絡ください。</a:t>
          </a:r>
        </a:p>
        <a:p>
          <a:pPr algn="l" rtl="0">
            <a:defRPr sz="1000"/>
          </a:pPr>
          <a:endParaRPr lang="ja-JP" altLang="en-US" sz="800" b="0" i="0" u="none" strike="noStrike" baseline="0">
            <a:solidFill>
              <a:srgbClr val="000080"/>
            </a:solidFill>
            <a:latin typeface="ＭＳ Ｐゴシック"/>
            <a:ea typeface="ＭＳ Ｐゴシック"/>
          </a:endParaRPr>
        </a:p>
        <a:p>
          <a:pPr algn="l" rtl="0">
            <a:defRPr sz="1000"/>
          </a:pPr>
          <a:r>
            <a:rPr lang="ja-JP" altLang="en-US" sz="800" b="0" i="0" u="none" strike="noStrike" baseline="0">
              <a:solidFill>
                <a:srgbClr val="000080"/>
              </a:solidFill>
              <a:latin typeface="ＭＳ Ｐゴシック"/>
              <a:ea typeface="ＭＳ Ｐゴシック"/>
            </a:rPr>
            <a:t>　連絡先：株式会社アイテック　コンプライアンス室（個人情報相談窓口）</a:t>
          </a:r>
        </a:p>
        <a:p>
          <a:pPr algn="l" rtl="0">
            <a:defRPr sz="1000"/>
          </a:pPr>
          <a:r>
            <a:rPr lang="ja-JP" altLang="en-US" sz="800" b="0" i="0" u="none" strike="noStrike" baseline="0">
              <a:solidFill>
                <a:srgbClr val="000080"/>
              </a:solidFill>
              <a:latin typeface="ＭＳ Ｐゴシック"/>
              <a:ea typeface="ＭＳ Ｐゴシック"/>
            </a:rPr>
            <a:t>　〒103-0012　東京都中央区日本橋堀留町1-2-10</a:t>
          </a:r>
          <a:r>
            <a:rPr lang="ja-JP" altLang="en-US" sz="700" b="0" i="0" u="none" strike="noStrike" baseline="0">
              <a:solidFill>
                <a:srgbClr val="000080"/>
              </a:solidFill>
              <a:latin typeface="ＭＳ Ｐゴシック"/>
              <a:ea typeface="ＭＳ Ｐゴシック"/>
            </a:rPr>
            <a:t>　イトーピア日本橋SAビル　　　　　　　　　　　　　　　　　　　              　</a:t>
          </a:r>
          <a:endParaRPr lang="ja-JP" altLang="en-US" sz="800" b="0" i="0" u="none" strike="noStrike" baseline="0">
            <a:solidFill>
              <a:srgbClr val="000080"/>
            </a:solidFill>
            <a:latin typeface="ＭＳ Ｐゴシック"/>
            <a:ea typeface="ＭＳ Ｐゴシック"/>
          </a:endParaRPr>
        </a:p>
        <a:p>
          <a:pPr algn="l" rtl="0">
            <a:defRPr sz="1000"/>
          </a:pPr>
          <a:r>
            <a:rPr lang="ja-JP" altLang="en-US" sz="800" b="0" i="0" u="none" strike="noStrike" baseline="0">
              <a:solidFill>
                <a:srgbClr val="000080"/>
              </a:solidFill>
              <a:latin typeface="ＭＳ Ｐゴシック"/>
              <a:ea typeface="ＭＳ Ｐゴシック"/>
            </a:rPr>
            <a:t>　TEL 03-3662-7437　 FAX 03-3662-3899  Email privacy@itec.co.jp</a:t>
          </a:r>
        </a:p>
      </xdr:txBody>
    </xdr:sp>
    <xdr:clientData/>
  </xdr:twoCellAnchor>
  <xdr:twoCellAnchor>
    <xdr:from>
      <xdr:col>1</xdr:col>
      <xdr:colOff>76200</xdr:colOff>
      <xdr:row>93</xdr:row>
      <xdr:rowOff>0</xdr:rowOff>
    </xdr:from>
    <xdr:to>
      <xdr:col>15</xdr:col>
      <xdr:colOff>180975</xdr:colOff>
      <xdr:row>93</xdr:row>
      <xdr:rowOff>0</xdr:rowOff>
    </xdr:to>
    <xdr:sp macro="" textlink="">
      <xdr:nvSpPr>
        <xdr:cNvPr id="5569" name="Rectangle 449">
          <a:extLst>
            <a:ext uri="{FF2B5EF4-FFF2-40B4-BE49-F238E27FC236}">
              <a16:creationId xmlns:a16="http://schemas.microsoft.com/office/drawing/2014/main" id="{00000000-0008-0000-0100-0000C1150000}"/>
            </a:ext>
          </a:extLst>
        </xdr:cNvPr>
        <xdr:cNvSpPr>
          <a:spLocks noChangeArrowheads="1"/>
        </xdr:cNvSpPr>
      </xdr:nvSpPr>
      <xdr:spPr bwMode="auto">
        <a:xfrm>
          <a:off x="76200" y="12715875"/>
          <a:ext cx="47625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80"/>
              </a:solidFill>
              <a:latin typeface="ＭＳ Ｐゴシック"/>
              <a:ea typeface="ＭＳ Ｐゴシック"/>
            </a:rPr>
            <a:t>　　　　　　　　　　　　　　　個人情報のお取扱いについて</a:t>
          </a:r>
        </a:p>
        <a:p>
          <a:pPr algn="l" rtl="0">
            <a:defRPr sz="1000"/>
          </a:pPr>
          <a:endParaRPr lang="ja-JP" altLang="en-US" sz="800" b="0" i="0" u="none" strike="noStrike" baseline="0">
            <a:solidFill>
              <a:srgbClr val="000080"/>
            </a:solidFill>
            <a:latin typeface="ＭＳ Ｐゴシック"/>
            <a:ea typeface="ＭＳ Ｐゴシック"/>
          </a:endParaRPr>
        </a:p>
        <a:p>
          <a:pPr algn="l" rtl="0">
            <a:defRPr sz="1000"/>
          </a:pPr>
          <a:r>
            <a:rPr lang="ja-JP" altLang="en-US" sz="800" b="0" i="0" u="none" strike="noStrike" baseline="0">
              <a:solidFill>
                <a:srgbClr val="000080"/>
              </a:solidFill>
              <a:latin typeface="ＭＳ Ｐゴシック"/>
              <a:ea typeface="ＭＳ Ｐゴシック"/>
            </a:rPr>
            <a:t>　株式会社アイテックでは、通信教育、セミナー及び研修等の受講者様又は、教材・製品のご購入者様からお預かりした個人情報を、以下の方針に基づき取り扱います。</a:t>
          </a:r>
        </a:p>
        <a:p>
          <a:pPr algn="l" rtl="0">
            <a:defRPr sz="1000"/>
          </a:pPr>
          <a:endParaRPr lang="ja-JP" altLang="en-US" sz="800" b="0" i="0" u="none" strike="noStrike" baseline="0">
            <a:solidFill>
              <a:srgbClr val="000080"/>
            </a:solidFill>
            <a:latin typeface="ＭＳ Ｐゴシック"/>
            <a:ea typeface="ＭＳ Ｐゴシック"/>
          </a:endParaRPr>
        </a:p>
        <a:p>
          <a:pPr algn="l" rtl="0">
            <a:defRPr sz="1000"/>
          </a:pPr>
          <a:r>
            <a:rPr lang="ja-JP" altLang="en-US" sz="800" b="0" i="0" u="none" strike="noStrike" baseline="0">
              <a:solidFill>
                <a:srgbClr val="000080"/>
              </a:solidFill>
              <a:latin typeface="ＭＳ Ｐゴシック"/>
              <a:ea typeface="ＭＳ Ｐゴシック"/>
            </a:rPr>
            <a:t>１．収集目的</a:t>
          </a:r>
        </a:p>
        <a:p>
          <a:pPr algn="l" rtl="0">
            <a:defRPr sz="1000"/>
          </a:pPr>
          <a:r>
            <a:rPr lang="ja-JP" altLang="en-US" sz="800" b="0" i="0" u="none" strike="noStrike" baseline="0">
              <a:solidFill>
                <a:srgbClr val="000080"/>
              </a:solidFill>
              <a:latin typeface="ＭＳ Ｐゴシック"/>
              <a:ea typeface="ＭＳ Ｐゴシック"/>
            </a:rPr>
            <a:t>　弊社は、貴方から収集した氏名、住所等の個人に関する情報は、以下に掲げる事項のみに利用又は提供する目的で収集するものであり、それ以外の目的に利用又は提供することは一切ありません。</a:t>
          </a:r>
        </a:p>
        <a:p>
          <a:pPr algn="l" rtl="0">
            <a:defRPr sz="1000"/>
          </a:pPr>
          <a:r>
            <a:rPr lang="ja-JP" altLang="en-US" sz="800" b="0" i="0" u="none" strike="noStrike" baseline="0">
              <a:solidFill>
                <a:srgbClr val="000080"/>
              </a:solidFill>
              <a:latin typeface="ＭＳ Ｐゴシック"/>
              <a:ea typeface="ＭＳ Ｐゴシック"/>
            </a:rPr>
            <a:t>（利用）</a:t>
          </a:r>
        </a:p>
        <a:p>
          <a:pPr algn="l" rtl="0">
            <a:defRPr sz="1000"/>
          </a:pPr>
          <a:r>
            <a:rPr lang="ja-JP" altLang="en-US" sz="800" b="0" i="0" u="none" strike="noStrike" baseline="0">
              <a:solidFill>
                <a:srgbClr val="000080"/>
              </a:solidFill>
              <a:latin typeface="ＭＳ Ｐゴシック"/>
              <a:ea typeface="ＭＳ Ｐゴシック"/>
            </a:rPr>
            <a:t>　①受講者管理（受講者名簿の作成、受講案内（受講証）、修了証、助成</a:t>
          </a:r>
        </a:p>
        <a:p>
          <a:pPr algn="l" rtl="0">
            <a:defRPr sz="1000"/>
          </a:pPr>
          <a:r>
            <a:rPr lang="ja-JP" altLang="en-US" sz="800" b="0" i="0" u="none" strike="noStrike" baseline="0">
              <a:solidFill>
                <a:srgbClr val="000080"/>
              </a:solidFill>
              <a:latin typeface="ＭＳ Ｐゴシック"/>
              <a:ea typeface="ＭＳ Ｐゴシック"/>
            </a:rPr>
            <a:t>　　金の証明書、質問回答等の送付、成績管理、アンケート集計など）</a:t>
          </a:r>
        </a:p>
        <a:p>
          <a:pPr algn="l" rtl="0">
            <a:defRPr sz="1000"/>
          </a:pPr>
          <a:r>
            <a:rPr lang="ja-JP" altLang="en-US" sz="800" b="0" i="0" u="none" strike="noStrike" baseline="0">
              <a:solidFill>
                <a:srgbClr val="000080"/>
              </a:solidFill>
              <a:latin typeface="ＭＳ Ｐゴシック"/>
              <a:ea typeface="ＭＳ Ｐゴシック"/>
            </a:rPr>
            <a:t>　②教材・製品（書籍、CD-ROM、テキスト等）の送付</a:t>
          </a:r>
        </a:p>
        <a:p>
          <a:pPr algn="l" rtl="0">
            <a:defRPr sz="1000"/>
          </a:pPr>
          <a:r>
            <a:rPr lang="ja-JP" altLang="en-US" sz="800" b="0" i="0" u="none" strike="noStrike" baseline="0">
              <a:solidFill>
                <a:srgbClr val="000080"/>
              </a:solidFill>
              <a:latin typeface="ＭＳ Ｐゴシック"/>
              <a:ea typeface="ＭＳ Ｐゴシック"/>
            </a:rPr>
            <a:t>　③入金管理（請求書作成、領収証作成、クレジットカードの照会など）</a:t>
          </a:r>
        </a:p>
        <a:p>
          <a:pPr algn="l" rtl="0">
            <a:defRPr sz="1000"/>
          </a:pPr>
          <a:r>
            <a:rPr lang="ja-JP" altLang="en-US" sz="800" b="0" i="0" u="none" strike="noStrike" baseline="0">
              <a:solidFill>
                <a:srgbClr val="000080"/>
              </a:solidFill>
              <a:latin typeface="ＭＳ Ｐゴシック"/>
              <a:ea typeface="ＭＳ Ｐゴシック"/>
            </a:rPr>
            <a:t>　④ご提供いただいた個人情報の確認及び不明点に関する問い合せ</a:t>
          </a:r>
        </a:p>
        <a:p>
          <a:pPr algn="l" rtl="0">
            <a:defRPr sz="1000"/>
          </a:pPr>
          <a:r>
            <a:rPr lang="ja-JP" altLang="en-US" sz="800" b="0" i="0" u="none" strike="noStrike" baseline="0">
              <a:solidFill>
                <a:srgbClr val="000080"/>
              </a:solidFill>
              <a:latin typeface="ＭＳ Ｐゴシック"/>
              <a:ea typeface="ＭＳ Ｐゴシック"/>
            </a:rPr>
            <a:t>（提供）</a:t>
          </a:r>
        </a:p>
        <a:p>
          <a:pPr algn="l" rtl="0">
            <a:defRPr sz="1000"/>
          </a:pPr>
          <a:r>
            <a:rPr lang="ja-JP" altLang="en-US" sz="800" b="0" i="0" u="none" strike="noStrike" baseline="0">
              <a:solidFill>
                <a:srgbClr val="000080"/>
              </a:solidFill>
              <a:latin typeface="ＭＳ Ｐゴシック"/>
              <a:ea typeface="ＭＳ Ｐゴシック"/>
            </a:rPr>
            <a:t>　貴方が在籍する会社、団体（個人情報に関する契約無し）と弊社が、あらかじめ契約している場合は、貴方の個人情報の契約に基づく提供を行う場合があります。</a:t>
          </a:r>
        </a:p>
        <a:p>
          <a:pPr algn="l" rtl="0">
            <a:defRPr sz="1000"/>
          </a:pPr>
          <a:endParaRPr lang="ja-JP" altLang="en-US" sz="800" b="0" i="0" u="none" strike="noStrike" baseline="0">
            <a:solidFill>
              <a:srgbClr val="000080"/>
            </a:solidFill>
            <a:latin typeface="ＭＳ Ｐゴシック"/>
            <a:ea typeface="ＭＳ Ｐゴシック"/>
          </a:endParaRPr>
        </a:p>
        <a:p>
          <a:pPr algn="l" rtl="0">
            <a:defRPr sz="1000"/>
          </a:pPr>
          <a:r>
            <a:rPr lang="ja-JP" altLang="en-US" sz="800" b="0" i="0" u="none" strike="noStrike" baseline="0">
              <a:solidFill>
                <a:srgbClr val="000080"/>
              </a:solidFill>
              <a:latin typeface="ＭＳ Ｐゴシック"/>
              <a:ea typeface="ＭＳ Ｐゴシック"/>
            </a:rPr>
            <a:t>２．個人情報の管理</a:t>
          </a:r>
        </a:p>
        <a:p>
          <a:pPr algn="l" rtl="0">
            <a:defRPr sz="1000"/>
          </a:pPr>
          <a:r>
            <a:rPr lang="ja-JP" altLang="en-US" sz="800" b="0" i="0" u="none" strike="noStrike" baseline="0">
              <a:solidFill>
                <a:srgbClr val="000080"/>
              </a:solidFill>
              <a:latin typeface="ＭＳ Ｐゴシック"/>
              <a:ea typeface="ＭＳ Ｐゴシック"/>
            </a:rPr>
            <a:t>　弊社が貴方からお預かりする個人情報は、弊社の責任で紛失、漏洩等のないよう厳重に管理致します。</a:t>
          </a:r>
        </a:p>
      </xdr:txBody>
    </xdr:sp>
    <xdr:clientData/>
  </xdr:twoCellAnchor>
  <xdr:twoCellAnchor>
    <xdr:from>
      <xdr:col>16</xdr:col>
      <xdr:colOff>38100</xdr:colOff>
      <xdr:row>93</xdr:row>
      <xdr:rowOff>0</xdr:rowOff>
    </xdr:from>
    <xdr:to>
      <xdr:col>32</xdr:col>
      <xdr:colOff>171450</xdr:colOff>
      <xdr:row>93</xdr:row>
      <xdr:rowOff>0</xdr:rowOff>
    </xdr:to>
    <xdr:sp macro="" textlink="">
      <xdr:nvSpPr>
        <xdr:cNvPr id="5570" name="Rectangle 450">
          <a:extLst>
            <a:ext uri="{FF2B5EF4-FFF2-40B4-BE49-F238E27FC236}">
              <a16:creationId xmlns:a16="http://schemas.microsoft.com/office/drawing/2014/main" id="{00000000-0008-0000-0100-0000C2150000}"/>
            </a:ext>
          </a:extLst>
        </xdr:cNvPr>
        <xdr:cNvSpPr>
          <a:spLocks noChangeArrowheads="1"/>
        </xdr:cNvSpPr>
      </xdr:nvSpPr>
      <xdr:spPr bwMode="auto">
        <a:xfrm>
          <a:off x="4991100" y="12715875"/>
          <a:ext cx="52006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80"/>
              </a:solidFill>
              <a:latin typeface="ＭＳ Ｐゴシック"/>
              <a:ea typeface="ＭＳ Ｐゴシック"/>
            </a:rPr>
            <a:t>３．業務委託先への預託</a:t>
          </a:r>
        </a:p>
        <a:p>
          <a:pPr algn="l" rtl="0">
            <a:defRPr sz="1000"/>
          </a:pPr>
          <a:r>
            <a:rPr lang="ja-JP" altLang="en-US" sz="800" b="0" i="0" u="none" strike="noStrike" baseline="0">
              <a:solidFill>
                <a:srgbClr val="000080"/>
              </a:solidFill>
              <a:latin typeface="ＭＳ Ｐゴシック"/>
              <a:ea typeface="ＭＳ Ｐゴシック"/>
            </a:rPr>
            <a:t>　弊社が貴方からお預かりする個人情報は、厳選した委託先に「１．収集目的」に示す目的を達成する範囲において外部に委託する場合があります。この場合、委託先の個人情報の取扱いが適切に行われるよう管理致します。</a:t>
          </a:r>
        </a:p>
        <a:p>
          <a:pPr algn="l" rtl="0">
            <a:defRPr sz="1000"/>
          </a:pPr>
          <a:endParaRPr lang="ja-JP" altLang="en-US" sz="800" b="0" i="0" u="none" strike="noStrike" baseline="0">
            <a:solidFill>
              <a:srgbClr val="000080"/>
            </a:solidFill>
            <a:latin typeface="ＭＳ Ｐゴシック"/>
            <a:ea typeface="ＭＳ Ｐゴシック"/>
          </a:endParaRPr>
        </a:p>
        <a:p>
          <a:pPr algn="l" rtl="0">
            <a:defRPr sz="1000"/>
          </a:pPr>
          <a:r>
            <a:rPr lang="ja-JP" altLang="en-US" sz="800" b="0" i="0" u="none" strike="noStrike" baseline="0">
              <a:solidFill>
                <a:srgbClr val="000080"/>
              </a:solidFill>
              <a:latin typeface="ＭＳ Ｐゴシック"/>
              <a:ea typeface="ＭＳ Ｐゴシック"/>
            </a:rPr>
            <a:t>４．個人情報が提供いただけない場合の制限</a:t>
          </a:r>
        </a:p>
        <a:p>
          <a:pPr algn="l" rtl="0">
            <a:defRPr sz="1000"/>
          </a:pPr>
          <a:r>
            <a:rPr lang="ja-JP" altLang="en-US" sz="800" b="0" i="0" u="none" strike="noStrike" baseline="0">
              <a:solidFill>
                <a:srgbClr val="000080"/>
              </a:solidFill>
              <a:latin typeface="ＭＳ Ｐゴシック"/>
              <a:ea typeface="ＭＳ Ｐゴシック"/>
            </a:rPr>
            <a:t>　個人情報の一部又は全部が提供いただけない場合、サービスの一部又は全部が利用できなくなることがあります。</a:t>
          </a:r>
        </a:p>
        <a:p>
          <a:pPr algn="l" rtl="0">
            <a:defRPr sz="1000"/>
          </a:pPr>
          <a:endParaRPr lang="ja-JP" altLang="en-US" sz="800" b="0" i="0" u="none" strike="noStrike" baseline="0">
            <a:solidFill>
              <a:srgbClr val="000080"/>
            </a:solidFill>
            <a:latin typeface="ＭＳ Ｐゴシック"/>
            <a:ea typeface="ＭＳ Ｐゴシック"/>
          </a:endParaRPr>
        </a:p>
        <a:p>
          <a:pPr algn="l" rtl="0">
            <a:defRPr sz="1000"/>
          </a:pPr>
          <a:r>
            <a:rPr lang="ja-JP" altLang="en-US" sz="800" b="0" i="0" u="none" strike="noStrike" baseline="0">
              <a:solidFill>
                <a:srgbClr val="000080"/>
              </a:solidFill>
              <a:latin typeface="ＭＳ Ｐゴシック"/>
              <a:ea typeface="ＭＳ Ｐゴシック"/>
            </a:rPr>
            <a:t>５．個人情報の開示、訂正・削除について</a:t>
          </a:r>
        </a:p>
        <a:p>
          <a:pPr algn="l" rtl="0">
            <a:defRPr sz="1000"/>
          </a:pPr>
          <a:r>
            <a:rPr lang="ja-JP" altLang="en-US" sz="800" b="0" i="0" u="none" strike="noStrike" baseline="0">
              <a:solidFill>
                <a:srgbClr val="000080"/>
              </a:solidFill>
              <a:latin typeface="ＭＳ Ｐゴシック"/>
              <a:ea typeface="ＭＳ Ｐゴシック"/>
            </a:rPr>
            <a:t>　貴方はいつでもご自身の個人情報の開示を請求することができ、開示の結果、個人情報に誤りがあった場合には、当該個人情報の訂正又は削除を請求することができます。また、個人情報の利用又は提供を拒否及び個人情報の利用目的の通知を請求することもできます。ただし、弊社が講座運営上特に必要と認めた場合は、提出された個人情報の継続使用をお願いすることがあります。</a:t>
          </a:r>
        </a:p>
        <a:p>
          <a:pPr algn="l" rtl="0">
            <a:defRPr sz="1000"/>
          </a:pPr>
          <a:r>
            <a:rPr lang="ja-JP" altLang="en-US" sz="800" b="0" i="0" u="none" strike="noStrike" baseline="0">
              <a:solidFill>
                <a:srgbClr val="000080"/>
              </a:solidFill>
              <a:latin typeface="ＭＳ Ｐゴシック"/>
              <a:ea typeface="ＭＳ Ｐゴシック"/>
            </a:rPr>
            <a:t>　貴方が開示、訂正、削除、利用又は提供の拒否、利用目的の通知を請求される場合は、下記の連絡先までご連絡ください。</a:t>
          </a:r>
        </a:p>
        <a:p>
          <a:pPr algn="l" rtl="0">
            <a:defRPr sz="1000"/>
          </a:pPr>
          <a:endParaRPr lang="ja-JP" altLang="en-US" sz="800" b="0" i="0" u="none" strike="noStrike" baseline="0">
            <a:solidFill>
              <a:srgbClr val="000080"/>
            </a:solidFill>
            <a:latin typeface="ＭＳ Ｐゴシック"/>
            <a:ea typeface="ＭＳ Ｐゴシック"/>
          </a:endParaRPr>
        </a:p>
        <a:p>
          <a:pPr algn="l" rtl="0">
            <a:defRPr sz="1000"/>
          </a:pPr>
          <a:r>
            <a:rPr lang="ja-JP" altLang="en-US" sz="800" b="0" i="0" u="none" strike="noStrike" baseline="0">
              <a:solidFill>
                <a:srgbClr val="000080"/>
              </a:solidFill>
              <a:latin typeface="ＭＳ Ｐゴシック"/>
              <a:ea typeface="ＭＳ Ｐゴシック"/>
            </a:rPr>
            <a:t>６．個人情報に関する苦情相談について</a:t>
          </a:r>
        </a:p>
        <a:p>
          <a:pPr algn="l" rtl="0">
            <a:defRPr sz="1000"/>
          </a:pPr>
          <a:r>
            <a:rPr lang="ja-JP" altLang="en-US" sz="800" b="0" i="0" u="none" strike="noStrike" baseline="0">
              <a:solidFill>
                <a:srgbClr val="000080"/>
              </a:solidFill>
              <a:latin typeface="ＭＳ Ｐゴシック"/>
              <a:ea typeface="ＭＳ Ｐゴシック"/>
            </a:rPr>
            <a:t>　個人情報に関する苦情及び相談については下記までご連絡ください。</a:t>
          </a:r>
        </a:p>
        <a:p>
          <a:pPr algn="l" rtl="0">
            <a:defRPr sz="1000"/>
          </a:pPr>
          <a:endParaRPr lang="ja-JP" altLang="en-US" sz="800" b="0" i="0" u="none" strike="noStrike" baseline="0">
            <a:solidFill>
              <a:srgbClr val="000080"/>
            </a:solidFill>
            <a:latin typeface="ＭＳ Ｐゴシック"/>
            <a:ea typeface="ＭＳ Ｐゴシック"/>
          </a:endParaRPr>
        </a:p>
        <a:p>
          <a:pPr algn="l" rtl="0">
            <a:defRPr sz="1000"/>
          </a:pPr>
          <a:r>
            <a:rPr lang="ja-JP" altLang="en-US" sz="800" b="0" i="0" u="none" strike="noStrike" baseline="0">
              <a:solidFill>
                <a:srgbClr val="000080"/>
              </a:solidFill>
              <a:latin typeface="ＭＳ Ｐゴシック"/>
              <a:ea typeface="ＭＳ Ｐゴシック"/>
            </a:rPr>
            <a:t>　連絡先：株式会社アイテック　コンプライアンス室（個人情報相談窓口）</a:t>
          </a:r>
        </a:p>
        <a:p>
          <a:pPr algn="l" rtl="0">
            <a:defRPr sz="1000"/>
          </a:pPr>
          <a:r>
            <a:rPr lang="ja-JP" altLang="en-US" sz="800" b="0" i="0" u="none" strike="noStrike" baseline="0">
              <a:solidFill>
                <a:srgbClr val="000080"/>
              </a:solidFill>
              <a:latin typeface="ＭＳ Ｐゴシック"/>
              <a:ea typeface="ＭＳ Ｐゴシック"/>
            </a:rPr>
            <a:t>　〒103-0012　東京都中央区日本橋堀留町1-2-10</a:t>
          </a:r>
          <a:r>
            <a:rPr lang="ja-JP" altLang="en-US" sz="700" b="0" i="0" u="none" strike="noStrike" baseline="0">
              <a:solidFill>
                <a:srgbClr val="000080"/>
              </a:solidFill>
              <a:latin typeface="ＭＳ Ｐゴシック"/>
              <a:ea typeface="ＭＳ Ｐゴシック"/>
            </a:rPr>
            <a:t>　イトーピア日本橋SAビル　　　　　　　　　　　　　　　　　　　              　</a:t>
          </a:r>
          <a:endParaRPr lang="ja-JP" altLang="en-US" sz="800" b="0" i="0" u="none" strike="noStrike" baseline="0">
            <a:solidFill>
              <a:srgbClr val="000080"/>
            </a:solidFill>
            <a:latin typeface="ＭＳ Ｐゴシック"/>
            <a:ea typeface="ＭＳ Ｐゴシック"/>
          </a:endParaRPr>
        </a:p>
        <a:p>
          <a:pPr algn="l" rtl="0">
            <a:defRPr sz="1000"/>
          </a:pPr>
          <a:r>
            <a:rPr lang="ja-JP" altLang="en-US" sz="800" b="0" i="0" u="none" strike="noStrike" baseline="0">
              <a:solidFill>
                <a:srgbClr val="000080"/>
              </a:solidFill>
              <a:latin typeface="ＭＳ Ｐゴシック"/>
              <a:ea typeface="ＭＳ Ｐゴシック"/>
            </a:rPr>
            <a:t>　TEL 03-3662-7437　 FAX 03-3662-3899  Email privacy@itec.co.jp</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1\&#21942;&#26989;&#25903;&#25588;&#37096;\Documents%20and%20Settings\tnamiki\&#12487;&#12473;&#12463;&#12488;&#12483;&#12503;\2007&#26149;&#12486;&#12473;&#12488;&#21508;&#31278;&#30003;&#3679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1\&#21942;&#26989;&#25903;&#25588;&#37096;\Documents%20and%20Settings\tnamiki\&#12487;&#12473;&#12463;&#12488;&#12483;&#12503;\&#12475;&#12511;&#12490;&#12539;&#36890;&#25945;&#12539;&#25945;&#26448;&#30003;&#36796;&#26360;&#12304;&#27861;&#20154;&#12539;&#22243;&#20307;&#29992;&#12305;200610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1\&#12487;&#12472;&#12479;&#12523;&#12469;&#12540;&#12499;&#12473;&#37096;\b\&#30003;&#35531;&#26360;&#39006;\2015&#26149;&#30003;&#36796;&#26360;\&#20316;&#25104;&#20013;&#65288;&#20351;&#12431;&#12394;&#12356;&#12391;&#65281;&#65289;\&#12475;&#12511;&#12490;&#12539;&#36890;&#25945;&#12539;&#25945;&#26448;&#30003;&#36796;&#26360;&#12304;&#27861;&#20154;&#12539;&#22243;&#20307;&#29992;&#12305;20061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申込書"/>
      <sheetName val="名簿"/>
      <sheetName val="商品コード"/>
      <sheetName val="データフォーマット(その他のゾーン)"/>
      <sheetName val="コースコード表"/>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記入案内"/>
      <sheetName val="お申込書"/>
      <sheetName val="成績・管理"/>
      <sheetName val="受講者名簿"/>
      <sheetName val="商品一覧表"/>
    </sheetNames>
    <sheetDataSet>
      <sheetData sheetId="0"/>
      <sheetData sheetId="1"/>
      <sheetData sheetId="2"/>
      <sheetData sheetId="3"/>
      <sheetData sheetId="4"/>
      <sheetData sheetId="5">
        <row r="6">
          <cell r="D6" t="str">
            <v>000005</v>
          </cell>
          <cell r="E6" t="str">
            <v>送料</v>
          </cell>
          <cell r="G6">
            <v>525</v>
          </cell>
        </row>
        <row r="7">
          <cell r="D7"/>
        </row>
        <row r="8">
          <cell r="D8"/>
        </row>
        <row r="9">
          <cell r="D9"/>
        </row>
        <row r="10">
          <cell r="D10"/>
        </row>
        <row r="15">
          <cell r="D15" t="str">
            <v>000006</v>
          </cell>
          <cell r="E15" t="str">
            <v>送料</v>
          </cell>
          <cell r="G15">
            <v>500</v>
          </cell>
        </row>
        <row r="16">
          <cell r="D16"/>
        </row>
        <row r="17">
          <cell r="D17"/>
        </row>
        <row r="18">
          <cell r="D18"/>
        </row>
        <row r="19">
          <cell r="D19"/>
        </row>
        <row r="20">
          <cell r="D20"/>
        </row>
        <row r="21">
          <cell r="D21"/>
        </row>
        <row r="22">
          <cell r="D22"/>
        </row>
        <row r="23">
          <cell r="D23"/>
        </row>
        <row r="24">
          <cell r="D24"/>
        </row>
        <row r="25">
          <cell r="D25"/>
        </row>
        <row r="26">
          <cell r="D26"/>
        </row>
        <row r="27">
          <cell r="D27"/>
        </row>
        <row r="28">
          <cell r="D28"/>
        </row>
        <row r="29">
          <cell r="D29"/>
        </row>
        <row r="30">
          <cell r="D30"/>
        </row>
        <row r="31">
          <cell r="D31"/>
        </row>
        <row r="32">
          <cell r="D32"/>
        </row>
        <row r="33">
          <cell r="D33"/>
        </row>
        <row r="34">
          <cell r="D34"/>
        </row>
        <row r="35">
          <cell r="D35"/>
        </row>
        <row r="36">
          <cell r="D36"/>
        </row>
        <row r="37">
          <cell r="D37"/>
        </row>
        <row r="38">
          <cell r="D38"/>
        </row>
        <row r="39">
          <cell r="D39"/>
        </row>
        <row r="40">
          <cell r="D40"/>
        </row>
        <row r="41">
          <cell r="D41"/>
        </row>
        <row r="42">
          <cell r="D42"/>
        </row>
        <row r="43">
          <cell r="D43"/>
        </row>
        <row r="44">
          <cell r="D44"/>
        </row>
        <row r="45">
          <cell r="D45"/>
        </row>
        <row r="46">
          <cell r="D46"/>
        </row>
        <row r="47">
          <cell r="D47"/>
        </row>
        <row r="48">
          <cell r="D48"/>
        </row>
        <row r="49">
          <cell r="D49"/>
        </row>
        <row r="50">
          <cell r="D50"/>
        </row>
        <row r="51">
          <cell r="D51"/>
        </row>
        <row r="52">
          <cell r="D52"/>
        </row>
        <row r="53">
          <cell r="D53"/>
        </row>
        <row r="54">
          <cell r="D54"/>
        </row>
        <row r="55">
          <cell r="D55"/>
        </row>
        <row r="56">
          <cell r="D56"/>
        </row>
        <row r="57">
          <cell r="D57"/>
        </row>
        <row r="58">
          <cell r="D58"/>
        </row>
        <row r="59">
          <cell r="D59"/>
        </row>
        <row r="60">
          <cell r="I60">
            <v>38982</v>
          </cell>
        </row>
        <row r="61">
          <cell r="D61" t="str">
            <v>コード</v>
          </cell>
          <cell r="E61" t="str">
            <v>商品名（コース名、教材名）</v>
          </cell>
          <cell r="F61" t="str">
            <v>区　　分</v>
          </cell>
          <cell r="G61" t="str">
            <v>税抜価格</v>
          </cell>
          <cell r="I61" t="str">
            <v>備　考</v>
          </cell>
        </row>
        <row r="62">
          <cell r="D62"/>
          <cell r="G62" t="str">
            <v>税抜価格</v>
          </cell>
          <cell r="H62" t="str">
            <v>割引（団体）</v>
          </cell>
        </row>
        <row r="63">
          <cell r="D63"/>
        </row>
        <row r="64">
          <cell r="D64"/>
          <cell r="E64" t="str">
            <v>－－－－－　２００７年春向けコース　通信教育－－－－総合</v>
          </cell>
        </row>
        <row r="65">
          <cell r="D65" t="str">
            <v>611340</v>
          </cell>
          <cell r="E65" t="str">
            <v>２００７春初級システムアドミニストレータ総合コース</v>
          </cell>
          <cell r="F65" t="str">
            <v>コース（通信教育）</v>
          </cell>
          <cell r="G65">
            <v>29000</v>
          </cell>
          <cell r="H65">
            <v>27500</v>
          </cell>
        </row>
        <row r="66">
          <cell r="D66" t="str">
            <v>611341</v>
          </cell>
          <cell r="E66" t="str">
            <v>２００７春基本情報技術者総合コース</v>
          </cell>
          <cell r="F66" t="str">
            <v>コース（通信教育）</v>
          </cell>
          <cell r="G66">
            <v>39000</v>
          </cell>
          <cell r="H66">
            <v>37000</v>
          </cell>
        </row>
        <row r="67">
          <cell r="D67" t="str">
            <v>611342</v>
          </cell>
          <cell r="E67" t="str">
            <v>２００７春ソフトウェア開発技術者総合コース</v>
          </cell>
          <cell r="F67" t="str">
            <v>コース（通信教育）</v>
          </cell>
          <cell r="G67">
            <v>39800</v>
          </cell>
          <cell r="H67">
            <v>37800</v>
          </cell>
        </row>
        <row r="68">
          <cell r="D68" t="str">
            <v>611343</v>
          </cell>
          <cell r="E68" t="str">
            <v>２００７テクニカルエンジニアデータベース総合コース</v>
          </cell>
          <cell r="F68" t="str">
            <v>コース（通信教育）</v>
          </cell>
          <cell r="G68">
            <v>43000</v>
          </cell>
          <cell r="H68">
            <v>40800</v>
          </cell>
        </row>
        <row r="69">
          <cell r="D69" t="str">
            <v>611344</v>
          </cell>
          <cell r="E69" t="str">
            <v>２００７テクニカルエンジニアシステム管理総合コース</v>
          </cell>
          <cell r="F69" t="str">
            <v>コース（通信教育）</v>
          </cell>
          <cell r="G69">
            <v>58000</v>
          </cell>
          <cell r="H69">
            <v>55100</v>
          </cell>
        </row>
        <row r="70">
          <cell r="D70" t="str">
            <v>611345</v>
          </cell>
          <cell r="E70" t="str">
            <v>２００７システム監査技術者総合コース</v>
          </cell>
          <cell r="F70" t="str">
            <v>コース（通信教育）</v>
          </cell>
          <cell r="G70">
            <v>59000</v>
          </cell>
          <cell r="H70">
            <v>56000</v>
          </cell>
        </row>
        <row r="71">
          <cell r="D71" t="str">
            <v>611346</v>
          </cell>
          <cell r="E71" t="str">
            <v>２００７テクニカルエンジニア情報セキュリティ総合コース</v>
          </cell>
          <cell r="F71" t="str">
            <v>コース（通信教育）</v>
          </cell>
          <cell r="G71">
            <v>43000</v>
          </cell>
          <cell r="H71">
            <v>40800</v>
          </cell>
        </row>
        <row r="72">
          <cell r="D72"/>
        </row>
        <row r="73">
          <cell r="D73"/>
        </row>
        <row r="74">
          <cell r="D74"/>
        </row>
        <row r="75">
          <cell r="D75"/>
          <cell r="E75" t="str">
            <v>－－－－－　２００７年春向けコース　e-BL－－－－総合</v>
          </cell>
        </row>
        <row r="76">
          <cell r="D76" t="str">
            <v>611347</v>
          </cell>
          <cell r="E76" t="str">
            <v>２００７春ｅ－ＢＬ初級システムアドミニストレータ総合コース</v>
          </cell>
          <cell r="F76" t="str">
            <v>ｅ－ＢＬ</v>
          </cell>
          <cell r="G76">
            <v>37000</v>
          </cell>
          <cell r="H76">
            <v>35500</v>
          </cell>
        </row>
        <row r="77">
          <cell r="D77" t="str">
            <v>611348</v>
          </cell>
          <cell r="E77" t="str">
            <v>２００７春ｅ－ＢＬ基本情報技術者総合コース</v>
          </cell>
          <cell r="F77" t="str">
            <v>ｅ－ＢＬ</v>
          </cell>
          <cell r="G77">
            <v>47000</v>
          </cell>
          <cell r="H77">
            <v>45000</v>
          </cell>
        </row>
        <row r="78">
          <cell r="D78" t="str">
            <v>611349</v>
          </cell>
          <cell r="E78" t="str">
            <v>２００７春ｅ－ＢＬソフトウェア開発技術者総合コース</v>
          </cell>
          <cell r="F78" t="str">
            <v>ｅ－ＢＬ</v>
          </cell>
          <cell r="G78">
            <v>47800</v>
          </cell>
          <cell r="H78">
            <v>45800</v>
          </cell>
        </row>
        <row r="79">
          <cell r="D79" t="str">
            <v>611350</v>
          </cell>
          <cell r="E79" t="str">
            <v>２００７ｅ－ＢＬテクニカルエンジニアデータベース総合コース</v>
          </cell>
          <cell r="F79" t="str">
            <v>ｅ－ＢＬ</v>
          </cell>
          <cell r="G79">
            <v>51000</v>
          </cell>
          <cell r="H79">
            <v>48800</v>
          </cell>
        </row>
        <row r="80">
          <cell r="D80" t="str">
            <v>611351</v>
          </cell>
          <cell r="E80" t="str">
            <v>２００７ｅ－ＢＬテクニカルエンジニアシステム管理総合コース</v>
          </cell>
          <cell r="F80" t="str">
            <v>ｅ－ＢＬ</v>
          </cell>
          <cell r="G80">
            <v>66000</v>
          </cell>
          <cell r="H80">
            <v>63100</v>
          </cell>
        </row>
        <row r="81">
          <cell r="D81" t="str">
            <v>611352</v>
          </cell>
          <cell r="E81" t="str">
            <v>２００７ｅ－ＢＬシステム監査技術者総合コース</v>
          </cell>
          <cell r="F81" t="str">
            <v>ｅ－ＢＬ</v>
          </cell>
          <cell r="G81">
            <v>67000</v>
          </cell>
          <cell r="H81">
            <v>64000</v>
          </cell>
        </row>
        <row r="82">
          <cell r="D82" t="str">
            <v>611353</v>
          </cell>
          <cell r="E82" t="str">
            <v>２００７ｅ－ＢＬテクニカルエンジニア情報セキュリティ総合コース</v>
          </cell>
          <cell r="F82" t="str">
            <v>ｅ－ＢＬ</v>
          </cell>
          <cell r="G82">
            <v>51000</v>
          </cell>
          <cell r="H82">
            <v>48800</v>
          </cell>
        </row>
        <row r="83">
          <cell r="D83"/>
        </row>
        <row r="84">
          <cell r="D84"/>
        </row>
        <row r="85">
          <cell r="D85"/>
        </row>
        <row r="86">
          <cell r="D86"/>
          <cell r="E86" t="str">
            <v>－－－－－　２００７年春向けコース　通信教育－－－－短期</v>
          </cell>
        </row>
        <row r="87">
          <cell r="D87" t="str">
            <v>611354</v>
          </cell>
          <cell r="E87" t="str">
            <v>２００７春初級システムアドミニストレータ短期コース</v>
          </cell>
          <cell r="F87" t="str">
            <v>コース（通信教育）</v>
          </cell>
          <cell r="G87">
            <v>18000</v>
          </cell>
          <cell r="H87">
            <v>17100</v>
          </cell>
        </row>
        <row r="88">
          <cell r="D88" t="str">
            <v>611355</v>
          </cell>
          <cell r="E88" t="str">
            <v>２００７春基本情報技術者短期コース</v>
          </cell>
          <cell r="F88" t="str">
            <v>コース（通信教育）</v>
          </cell>
          <cell r="G88">
            <v>19000</v>
          </cell>
          <cell r="H88">
            <v>18000</v>
          </cell>
        </row>
        <row r="89">
          <cell r="D89" t="str">
            <v>611356</v>
          </cell>
          <cell r="E89" t="str">
            <v>２００７春ソフトウェア開発技術者短期コース</v>
          </cell>
          <cell r="F89" t="str">
            <v>コース（通信教育）</v>
          </cell>
          <cell r="G89">
            <v>26800</v>
          </cell>
          <cell r="H89">
            <v>25400</v>
          </cell>
        </row>
        <row r="90">
          <cell r="D90" t="str">
            <v>611357</v>
          </cell>
          <cell r="E90" t="str">
            <v>２００７テクニカルエンジニアデータベース短期コース</v>
          </cell>
          <cell r="F90" t="str">
            <v>コース（通信教育）</v>
          </cell>
          <cell r="G90">
            <v>29800</v>
          </cell>
          <cell r="H90">
            <v>28300</v>
          </cell>
        </row>
        <row r="91">
          <cell r="D91" t="str">
            <v>611358</v>
          </cell>
          <cell r="E91" t="str">
            <v>２００７テクニカルエンジニアシステム管理短期コース</v>
          </cell>
          <cell r="F91" t="str">
            <v>コース（通信教育）</v>
          </cell>
          <cell r="G91">
            <v>39000</v>
          </cell>
          <cell r="H91">
            <v>37000</v>
          </cell>
        </row>
        <row r="92">
          <cell r="D92" t="str">
            <v>611359</v>
          </cell>
          <cell r="E92" t="str">
            <v>２００７システム監査技術者短期コース</v>
          </cell>
          <cell r="F92" t="str">
            <v>コース（通信教育）</v>
          </cell>
          <cell r="G92">
            <v>39000</v>
          </cell>
          <cell r="H92">
            <v>37000</v>
          </cell>
        </row>
        <row r="93">
          <cell r="D93" t="str">
            <v>611360</v>
          </cell>
          <cell r="E93" t="str">
            <v>２００７テクニカルエンジニア情報セキュリティ短期コース</v>
          </cell>
          <cell r="F93" t="str">
            <v>コース（通信教育）</v>
          </cell>
          <cell r="G93">
            <v>29800</v>
          </cell>
          <cell r="H93">
            <v>28300</v>
          </cell>
        </row>
        <row r="94">
          <cell r="D94"/>
        </row>
        <row r="95">
          <cell r="D95"/>
        </row>
        <row r="96">
          <cell r="D96"/>
        </row>
        <row r="97">
          <cell r="D97"/>
          <cell r="E97" t="str">
            <v>－－－－－　２００７年春向けコース　e-BL－－－－短期</v>
          </cell>
        </row>
        <row r="98">
          <cell r="D98" t="str">
            <v>611361</v>
          </cell>
          <cell r="E98" t="str">
            <v>２００７春ｅ－ＢＬ初級システムアドミニストレータ短期コース</v>
          </cell>
          <cell r="F98" t="str">
            <v>ｅ－ＢＬ</v>
          </cell>
          <cell r="G98">
            <v>24000</v>
          </cell>
          <cell r="H98">
            <v>23100</v>
          </cell>
        </row>
        <row r="99">
          <cell r="D99" t="str">
            <v>611362</v>
          </cell>
          <cell r="E99" t="str">
            <v>２００７春ｅ－ＢＬ基本情報技術者短期コース</v>
          </cell>
          <cell r="F99" t="str">
            <v>ｅ－ＢＬ</v>
          </cell>
          <cell r="G99">
            <v>25000</v>
          </cell>
          <cell r="H99">
            <v>24000</v>
          </cell>
        </row>
        <row r="100">
          <cell r="D100" t="str">
            <v>611363</v>
          </cell>
          <cell r="E100" t="str">
            <v>２００７春ｅ－ＢＬソフトウェア開発技術者短期コース</v>
          </cell>
          <cell r="F100" t="str">
            <v>ｅ－ＢＬ</v>
          </cell>
          <cell r="G100">
            <v>32800</v>
          </cell>
          <cell r="H100">
            <v>31400</v>
          </cell>
        </row>
        <row r="101">
          <cell r="D101" t="str">
            <v>611364</v>
          </cell>
          <cell r="E101" t="str">
            <v>２００７ｅ－ＢＬテクニカルエンジニアデータベース短期コース</v>
          </cell>
          <cell r="F101" t="str">
            <v>ｅ－ＢＬ</v>
          </cell>
          <cell r="G101">
            <v>35800</v>
          </cell>
          <cell r="H101">
            <v>34300</v>
          </cell>
        </row>
        <row r="102">
          <cell r="D102" t="str">
            <v>611365</v>
          </cell>
          <cell r="E102" t="str">
            <v>２００７ｅ－ＢＬテクニカルエンジニアシステム管理短期コース</v>
          </cell>
          <cell r="F102" t="str">
            <v>ｅ－ＢＬ</v>
          </cell>
          <cell r="G102">
            <v>45000</v>
          </cell>
          <cell r="H102">
            <v>43000</v>
          </cell>
        </row>
        <row r="103">
          <cell r="D103" t="str">
            <v>611366</v>
          </cell>
          <cell r="E103" t="str">
            <v>２００７ｅ－ＢＬシステム監査技術者短期コース</v>
          </cell>
          <cell r="F103" t="str">
            <v>ｅ－ＢＬ</v>
          </cell>
          <cell r="G103">
            <v>45000</v>
          </cell>
          <cell r="H103">
            <v>43000</v>
          </cell>
        </row>
        <row r="104">
          <cell r="D104" t="str">
            <v>611367</v>
          </cell>
          <cell r="E104" t="str">
            <v>２００７ｅ－ＢＬテクニカル情報セキュリティ短期コース</v>
          </cell>
          <cell r="F104" t="str">
            <v>ｅ－ＢＬ</v>
          </cell>
          <cell r="G104">
            <v>35800</v>
          </cell>
          <cell r="H104">
            <v>34300</v>
          </cell>
        </row>
        <row r="105">
          <cell r="D105"/>
        </row>
        <row r="106">
          <cell r="D106"/>
        </row>
        <row r="107">
          <cell r="D107"/>
        </row>
        <row r="108">
          <cell r="D108"/>
          <cell r="E108" t="str">
            <v>－－－－－　２００７年春向け論文コース　通信講座</v>
          </cell>
        </row>
        <row r="109">
          <cell r="D109" t="str">
            <v>611368</v>
          </cell>
          <cell r="E109" t="str">
            <v>２００７テクニカルエンジニアシステム管理論文対策コース</v>
          </cell>
          <cell r="F109" t="str">
            <v>コース（通信教育）</v>
          </cell>
          <cell r="G109">
            <v>20000</v>
          </cell>
        </row>
        <row r="110">
          <cell r="D110" t="str">
            <v>611369</v>
          </cell>
          <cell r="E110" t="str">
            <v>２００７システム監査技術者論文対策コース</v>
          </cell>
          <cell r="F110" t="str">
            <v>コース（通信教育）</v>
          </cell>
          <cell r="G110">
            <v>20000</v>
          </cell>
        </row>
        <row r="111">
          <cell r="D111"/>
        </row>
        <row r="112">
          <cell r="D112"/>
        </row>
        <row r="113">
          <cell r="D113"/>
        </row>
        <row r="114">
          <cell r="D114"/>
        </row>
        <row r="115">
          <cell r="D115"/>
        </row>
        <row r="116">
          <cell r="D116"/>
        </row>
        <row r="117">
          <cell r="D117"/>
        </row>
        <row r="118">
          <cell r="D118"/>
        </row>
        <row r="119">
          <cell r="D119"/>
          <cell r="E119" t="str">
            <v>－－－－－　基礎コース　通信講座</v>
          </cell>
        </row>
        <row r="120">
          <cell r="D120" t="str">
            <v>611370</v>
          </cell>
          <cell r="E120" t="str">
            <v>コンピュータシステム基礎コース</v>
          </cell>
          <cell r="F120" t="str">
            <v>コース（通信教育）</v>
          </cell>
          <cell r="G120">
            <v>23000</v>
          </cell>
          <cell r="H120">
            <v>22000</v>
          </cell>
        </row>
        <row r="121">
          <cell r="D121" t="str">
            <v>611371</v>
          </cell>
          <cell r="E121" t="str">
            <v>ＩＴ基礎マスターコース</v>
          </cell>
          <cell r="F121" t="str">
            <v>コース（通信教育）</v>
          </cell>
          <cell r="G121">
            <v>13000</v>
          </cell>
          <cell r="H121">
            <v>12300</v>
          </cell>
        </row>
        <row r="122">
          <cell r="D122" t="str">
            <v>611372</v>
          </cell>
          <cell r="E122" t="str">
            <v>ＩＴ共通知識対策コース</v>
          </cell>
          <cell r="F122" t="str">
            <v>コース（通信教育）</v>
          </cell>
          <cell r="G122">
            <v>17000</v>
          </cell>
          <cell r="H122">
            <v>16100</v>
          </cell>
        </row>
        <row r="123">
          <cell r="D123" t="str">
            <v>611373</v>
          </cell>
          <cell r="E123" t="str">
            <v>ｅ－ＢＬコンピュータシステム基礎コース</v>
          </cell>
          <cell r="F123" t="str">
            <v>ｅ－ＢＬ</v>
          </cell>
          <cell r="G123">
            <v>29000</v>
          </cell>
        </row>
        <row r="125">
          <cell r="D125"/>
          <cell r="E125" t="str">
            <v>－－－－－　その他コース</v>
          </cell>
        </row>
        <row r="126">
          <cell r="D126" t="str">
            <v>611383</v>
          </cell>
          <cell r="E126" t="str">
            <v>ＰＭＰ試験対策ｅ－ＢＬコース（第３版対応）</v>
          </cell>
          <cell r="G126">
            <v>35000</v>
          </cell>
        </row>
        <row r="127">
          <cell r="D127" t="str">
            <v>611384</v>
          </cell>
          <cell r="E127" t="str">
            <v>プロジェクトマネジメントリテラシー(第３版対応）</v>
          </cell>
          <cell r="G127">
            <v>19000</v>
          </cell>
        </row>
        <row r="128">
          <cell r="D128" t="str">
            <v>611385</v>
          </cell>
          <cell r="E128" t="str">
            <v>プロジェクトマネジメントリテラシーWBT</v>
          </cell>
          <cell r="G128">
            <v>24000</v>
          </cell>
        </row>
        <row r="129">
          <cell r="D129"/>
        </row>
        <row r="130">
          <cell r="D130"/>
          <cell r="E130" t="str">
            <v>－－－－－　来秋向け総合コース早期スタート用</v>
          </cell>
        </row>
        <row r="131">
          <cell r="D131" t="str">
            <v>611374</v>
          </cell>
          <cell r="E131" t="str">
            <v>２００７秋初級システムアドミニストレータ総合コース</v>
          </cell>
          <cell r="F131" t="str">
            <v>コース（通信教育）</v>
          </cell>
          <cell r="G131">
            <v>29000</v>
          </cell>
        </row>
        <row r="132">
          <cell r="D132" t="str">
            <v>611375</v>
          </cell>
          <cell r="E132" t="str">
            <v>２００７秋基本情報技術者総合コース</v>
          </cell>
          <cell r="F132" t="str">
            <v>コース（通信教育）</v>
          </cell>
          <cell r="G132">
            <v>39000</v>
          </cell>
        </row>
        <row r="133">
          <cell r="D133" t="str">
            <v>611376</v>
          </cell>
          <cell r="E133" t="str">
            <v>２００７秋ソフトウェア開発技術者総合コース</v>
          </cell>
          <cell r="F133" t="str">
            <v>コース（通信教育）</v>
          </cell>
          <cell r="G133">
            <v>39800</v>
          </cell>
        </row>
        <row r="134">
          <cell r="D134" t="str">
            <v>611377</v>
          </cell>
          <cell r="E134" t="str">
            <v>２００７テクニカルエンジニアネットワーク総合コース</v>
          </cell>
          <cell r="F134" t="str">
            <v>コース（通信教育）</v>
          </cell>
          <cell r="G134">
            <v>43000</v>
          </cell>
        </row>
        <row r="135">
          <cell r="D135" t="str">
            <v>611378</v>
          </cell>
          <cell r="E135" t="str">
            <v>２００７システムアナリスト総合コース</v>
          </cell>
          <cell r="F135" t="str">
            <v>コース（通信教育）</v>
          </cell>
          <cell r="G135">
            <v>43000</v>
          </cell>
        </row>
        <row r="136">
          <cell r="D136" t="str">
            <v>611379</v>
          </cell>
          <cell r="E136" t="str">
            <v>２００７アプリケーションエンジニア総合コース</v>
          </cell>
          <cell r="F136" t="str">
            <v>コース（通信教育）</v>
          </cell>
          <cell r="G136">
            <v>59000</v>
          </cell>
        </row>
        <row r="137">
          <cell r="D137" t="str">
            <v>611380</v>
          </cell>
          <cell r="E137" t="str">
            <v>２００７プロジェクトマネージャ総合コース</v>
          </cell>
          <cell r="F137" t="str">
            <v>コース（通信教育）</v>
          </cell>
          <cell r="G137">
            <v>59000</v>
          </cell>
        </row>
        <row r="138">
          <cell r="D138" t="str">
            <v>611381</v>
          </cell>
          <cell r="E138" t="str">
            <v>２００７上級システムアドミニストレータ総合コース</v>
          </cell>
          <cell r="F138" t="str">
            <v>コース（通信教育）</v>
          </cell>
          <cell r="G138">
            <v>59000</v>
          </cell>
        </row>
        <row r="139">
          <cell r="D139" t="str">
            <v>611382</v>
          </cell>
          <cell r="E139" t="str">
            <v>２００７情報セキュリティアドミニストレータ総合コース</v>
          </cell>
          <cell r="F139" t="str">
            <v>コース（通信教育）</v>
          </cell>
          <cell r="G139">
            <v>48000</v>
          </cell>
        </row>
        <row r="140">
          <cell r="D140"/>
        </row>
        <row r="141">
          <cell r="D141"/>
        </row>
        <row r="142">
          <cell r="D142"/>
        </row>
        <row r="143">
          <cell r="D143"/>
          <cell r="E143" t="str">
            <v>　　　　　２００７年春向け　午前知識レベルチェックテスト　</v>
          </cell>
        </row>
        <row r="144">
          <cell r="D144"/>
        </row>
        <row r="145">
          <cell r="E145" t="str">
            <v>初級シスアド午前知識レベルチェックテスト</v>
          </cell>
          <cell r="F145" t="str">
            <v>3958/59</v>
          </cell>
        </row>
        <row r="146">
          <cell r="E146" t="str">
            <v>基本情報技術者午前知識レベルチェックテスト</v>
          </cell>
          <cell r="F146" t="str">
            <v>1898/99</v>
          </cell>
          <cell r="H146">
            <v>1800</v>
          </cell>
        </row>
        <row r="147">
          <cell r="E147" t="str">
            <v>ソフトウェア開発技術者午前知識レベルチェックテスト</v>
          </cell>
          <cell r="F147" t="str">
            <v>6801/02</v>
          </cell>
        </row>
        <row r="148">
          <cell r="D148"/>
        </row>
        <row r="149">
          <cell r="E149" t="str">
            <v>IT共通午前知識レベルチェックテスト</v>
          </cell>
          <cell r="F149" t="str">
            <v>6994/95</v>
          </cell>
        </row>
        <row r="150">
          <cell r="D150"/>
        </row>
        <row r="151">
          <cell r="D151"/>
        </row>
        <row r="152">
          <cell r="D152"/>
          <cell r="E152" t="str">
            <v>－－－－－　ｅラーニングコース　－－－－</v>
          </cell>
        </row>
        <row r="153">
          <cell r="D153" t="str">
            <v>611373</v>
          </cell>
          <cell r="E153" t="str">
            <v>ｅ-BLコンピュータシステム基礎コース（開発者向け入門）</v>
          </cell>
          <cell r="F153" t="str">
            <v>ｅラーニング</v>
          </cell>
          <cell r="G153">
            <v>29000</v>
          </cell>
        </row>
        <row r="154">
          <cell r="D154" t="str">
            <v>301690</v>
          </cell>
          <cell r="E154" t="str">
            <v>コンピュータシステム基礎 WBTコース</v>
          </cell>
          <cell r="F154" t="str">
            <v>ｅラーニング</v>
          </cell>
          <cell r="G154">
            <v>27600</v>
          </cell>
        </row>
        <row r="155">
          <cell r="D155" t="str">
            <v>611385</v>
          </cell>
          <cell r="E155" t="str">
            <v>プロジェクトマネジメントリテラシコース（WBT）</v>
          </cell>
          <cell r="F155" t="str">
            <v>ｅラーニング</v>
          </cell>
          <cell r="G155">
            <v>24000</v>
          </cell>
        </row>
        <row r="156">
          <cell r="D156" t="str">
            <v>301808</v>
          </cell>
          <cell r="E156" t="str">
            <v>個人情報保護のポイント WBTコース</v>
          </cell>
          <cell r="F156" t="str">
            <v>ｅラーニング</v>
          </cell>
          <cell r="G156">
            <v>6000</v>
          </cell>
        </row>
        <row r="157">
          <cell r="D157"/>
        </row>
        <row r="158">
          <cell r="E158" t="str">
            <v>06初級システムアドミニストレータインテンシブコース</v>
          </cell>
          <cell r="F158" t="str">
            <v>ｅラーニング</v>
          </cell>
          <cell r="G158">
            <v>17000</v>
          </cell>
        </row>
        <row r="159">
          <cell r="E159" t="str">
            <v>06初級システムアドミニストレータインテンシブコース（書籍付き）</v>
          </cell>
          <cell r="F159" t="str">
            <v>ｅラーニング(書籍付）</v>
          </cell>
          <cell r="G159">
            <v>28000</v>
          </cell>
        </row>
        <row r="160">
          <cell r="E160" t="str">
            <v>06情報セキュリティアドミニストレータインテンシブコース</v>
          </cell>
          <cell r="F160" t="str">
            <v>ｅラーニング</v>
          </cell>
          <cell r="G160">
            <v>17000</v>
          </cell>
        </row>
        <row r="161">
          <cell r="E161" t="str">
            <v>06情報セキュリティアドミニストレータインテンシブコース（書籍付き）</v>
          </cell>
          <cell r="F161" t="str">
            <v>ｅラーニング(書籍付）</v>
          </cell>
          <cell r="G161">
            <v>28000</v>
          </cell>
        </row>
        <row r="162">
          <cell r="E162" t="str">
            <v>06基本情報技術者インテンシブコース</v>
          </cell>
          <cell r="F162" t="str">
            <v>ｅラーニング</v>
          </cell>
          <cell r="G162">
            <v>17000</v>
          </cell>
        </row>
        <row r="163">
          <cell r="E163" t="str">
            <v>06基本情報技術者インテンシブコース（書籍付き）</v>
          </cell>
          <cell r="F163" t="str">
            <v>ｅラーニング(書籍付）</v>
          </cell>
          <cell r="G163">
            <v>28000</v>
          </cell>
        </row>
        <row r="164">
          <cell r="E164" t="str">
            <v>06ソフトウェア開発技術者インテンシブコース</v>
          </cell>
          <cell r="F164" t="str">
            <v>ｅラーニング</v>
          </cell>
          <cell r="G164">
            <v>17000</v>
          </cell>
        </row>
        <row r="165">
          <cell r="E165" t="str">
            <v>06ソフトウェア開発技術者インテンシブコース（書籍付き）</v>
          </cell>
          <cell r="F165" t="str">
            <v>ｅラーニング</v>
          </cell>
          <cell r="G165">
            <v>28000</v>
          </cell>
        </row>
        <row r="166">
          <cell r="E166" t="str">
            <v>06アプリケーションエンジニアインテンシブコース</v>
          </cell>
          <cell r="F166" t="str">
            <v>ｅラーニング</v>
          </cell>
          <cell r="G166">
            <v>17000</v>
          </cell>
        </row>
        <row r="167">
          <cell r="E167" t="str">
            <v>06プロジェクトマネージャインテンシブコース</v>
          </cell>
          <cell r="F167" t="str">
            <v>ｅラーニング</v>
          </cell>
          <cell r="G167">
            <v>17000</v>
          </cell>
        </row>
        <row r="168">
          <cell r="E168" t="str">
            <v>06システムアナリストインテンシブコース</v>
          </cell>
          <cell r="F168" t="str">
            <v>ｅラーニング</v>
          </cell>
          <cell r="G168">
            <v>17000</v>
          </cell>
        </row>
        <row r="169">
          <cell r="E169" t="str">
            <v>06テクニカルエンジニア（ネットワーク）インテンシブコース</v>
          </cell>
          <cell r="F169" t="str">
            <v>ｅラーニング</v>
          </cell>
          <cell r="G169">
            <v>17000</v>
          </cell>
        </row>
        <row r="170">
          <cell r="E170" t="str">
            <v>06テクニカルエンジニア（ネットワーク）インテンシブコース（書籍付き）</v>
          </cell>
          <cell r="F170" t="str">
            <v>ｅラーニング</v>
          </cell>
          <cell r="G170">
            <v>28000</v>
          </cell>
        </row>
        <row r="171">
          <cell r="D171"/>
        </row>
        <row r="172">
          <cell r="D172"/>
        </row>
        <row r="173">
          <cell r="D173"/>
        </row>
        <row r="175">
          <cell r="D175">
            <v>611383</v>
          </cell>
          <cell r="E175" t="str">
            <v>ＰＭＰ試験対策コース（ｅ－ＢＬ）第３版対応</v>
          </cell>
          <cell r="F175" t="str">
            <v>ｅラーニング(書籍付）</v>
          </cell>
          <cell r="G175">
            <v>35000</v>
          </cell>
        </row>
        <row r="176">
          <cell r="D176"/>
        </row>
        <row r="177">
          <cell r="D177"/>
        </row>
        <row r="178">
          <cell r="D178"/>
          <cell r="E178" t="str">
            <v>－－－－－　書籍　　基本情報　－－－－</v>
          </cell>
        </row>
        <row r="179">
          <cell r="D179" t="str">
            <v>1895</v>
          </cell>
          <cell r="E179" t="str">
            <v>2007春 基本情報技術者 予想問題集</v>
          </cell>
          <cell r="F179" t="str">
            <v>問題集</v>
          </cell>
          <cell r="G179">
            <v>2700</v>
          </cell>
        </row>
        <row r="180">
          <cell r="D180" t="str">
            <v>1896</v>
          </cell>
          <cell r="E180" t="str">
            <v>2007 基本情報技術者 午後問題の重点対策</v>
          </cell>
          <cell r="F180" t="str">
            <v>問題集</v>
          </cell>
          <cell r="G180">
            <v>2400</v>
          </cell>
        </row>
        <row r="181">
          <cell r="D181" t="str">
            <v>1897</v>
          </cell>
          <cell r="E181" t="str">
            <v>2007春 徹底解説基本情報技術者 本試験問題</v>
          </cell>
          <cell r="F181" t="str">
            <v>問題集</v>
          </cell>
          <cell r="G181">
            <v>2000</v>
          </cell>
        </row>
        <row r="182">
          <cell r="D182" t="str">
            <v>1871</v>
          </cell>
          <cell r="E182" t="str">
            <v>合格への総まとめ　基本情報技術者めざせスコア+100</v>
          </cell>
          <cell r="F182" t="str">
            <v>基礎テキスト</v>
          </cell>
          <cell r="G182">
            <v>2400</v>
          </cell>
        </row>
        <row r="183">
          <cell r="D183"/>
          <cell r="E183" t="str">
            <v>－－－－－　書籍　ソフトウェア　－－－－</v>
          </cell>
        </row>
        <row r="184">
          <cell r="D184" t="str">
            <v>6798</v>
          </cell>
          <cell r="E184" t="str">
            <v>2007春 ソフトウェア開発技術者 予想問題集</v>
          </cell>
          <cell r="F184" t="str">
            <v>問題集</v>
          </cell>
          <cell r="G184">
            <v>3400</v>
          </cell>
        </row>
        <row r="185">
          <cell r="D185" t="str">
            <v>6799</v>
          </cell>
          <cell r="E185" t="str">
            <v>2007 ソフトウェア開発技術者 午後問題の重点対策</v>
          </cell>
          <cell r="F185" t="str">
            <v>問題集</v>
          </cell>
          <cell r="G185">
            <v>3400</v>
          </cell>
        </row>
        <row r="186">
          <cell r="D186" t="str">
            <v>6800</v>
          </cell>
          <cell r="E186" t="str">
            <v>2007春 徹底解説 ソフトウェア開発技術者 本試験問題</v>
          </cell>
          <cell r="F186" t="str">
            <v>問題集</v>
          </cell>
          <cell r="G186">
            <v>2800</v>
          </cell>
        </row>
        <row r="187">
          <cell r="D187" t="str">
            <v>3239</v>
          </cell>
          <cell r="E187" t="str">
            <v>合格への総まとめソフトウェア開発技術者めざせスコア＋100</v>
          </cell>
          <cell r="F187" t="str">
            <v>基礎テキスト</v>
          </cell>
          <cell r="G187">
            <v>2400</v>
          </cell>
        </row>
        <row r="188">
          <cell r="D188"/>
          <cell r="E188" t="str">
            <v>－－－－－　書籍　　初級システムアドミニストレータ　－－－－</v>
          </cell>
        </row>
        <row r="189">
          <cell r="D189" t="str">
            <v>3955</v>
          </cell>
          <cell r="E189" t="str">
            <v>2007春 初級シスアド 予想問題集</v>
          </cell>
          <cell r="F189" t="str">
            <v>問題集</v>
          </cell>
          <cell r="G189">
            <v>2700</v>
          </cell>
        </row>
        <row r="190">
          <cell r="D190" t="str">
            <v>3956</v>
          </cell>
          <cell r="E190" t="str">
            <v>2007 初級シスアド 午後問題の重点対策</v>
          </cell>
          <cell r="F190" t="str">
            <v>問題集</v>
          </cell>
          <cell r="G190">
            <v>2400</v>
          </cell>
        </row>
        <row r="191">
          <cell r="D191" t="str">
            <v>3957</v>
          </cell>
          <cell r="E191" t="str">
            <v>2007春 徹底解説 初級シスアド 本試験問題</v>
          </cell>
          <cell r="F191" t="str">
            <v>問題集</v>
          </cell>
          <cell r="G191">
            <v>2000</v>
          </cell>
        </row>
        <row r="192">
          <cell r="D192" t="str">
            <v>003924</v>
          </cell>
          <cell r="E192" t="str">
            <v>図解!明快!初級シスアド合格ハンドブック</v>
          </cell>
          <cell r="F192" t="str">
            <v>基礎テキスト</v>
          </cell>
          <cell r="G192">
            <v>1600</v>
          </cell>
        </row>
        <row r="193">
          <cell r="D193" t="str">
            <v>003945</v>
          </cell>
          <cell r="E193" t="str">
            <v>初級シスアドの基礎</v>
          </cell>
          <cell r="F193" t="str">
            <v>基礎テキスト</v>
          </cell>
          <cell r="G193">
            <v>3000</v>
          </cell>
        </row>
        <row r="194">
          <cell r="D194" t="str">
            <v>003934</v>
          </cell>
          <cell r="E194" t="str">
            <v>動かせばわかる!表計算とデータベース　ワークブック</v>
          </cell>
          <cell r="F194" t="str">
            <v>基礎テキスト</v>
          </cell>
          <cell r="G194">
            <v>2000</v>
          </cell>
        </row>
        <row r="195">
          <cell r="D195" t="str">
            <v>002961</v>
          </cell>
          <cell r="E195" t="str">
            <v>インターネット・ネットワーク入門</v>
          </cell>
          <cell r="F195" t="str">
            <v>基礎テキスト</v>
          </cell>
          <cell r="G195">
            <v>2400</v>
          </cell>
        </row>
        <row r="196">
          <cell r="D196" t="str">
            <v>3949/50</v>
          </cell>
          <cell r="E196" t="str">
            <v>シスアドのためのコンピュータシステムの基礎</v>
          </cell>
          <cell r="F196" t="str">
            <v>基礎テキスト</v>
          </cell>
          <cell r="G196">
            <v>3000</v>
          </cell>
        </row>
        <row r="197">
          <cell r="D197"/>
          <cell r="E197" t="str">
            <v>－－－－－　書籍　　テクニカルエンジニア　システム管理　－－－－</v>
          </cell>
        </row>
        <row r="198">
          <cell r="D198" t="str">
            <v>6479</v>
          </cell>
          <cell r="E198" t="str">
            <v>2007 システム管理 予想問題集</v>
          </cell>
          <cell r="F198" t="str">
            <v>問題集</v>
          </cell>
          <cell r="G198">
            <v>3500</v>
          </cell>
        </row>
        <row r="199">
          <cell r="D199" t="str">
            <v>6480</v>
          </cell>
          <cell r="E199" t="str">
            <v>2007 システム管理｢専門知識＋記述式問題」重点対策</v>
          </cell>
          <cell r="F199" t="str">
            <v>問題集</v>
          </cell>
          <cell r="G199">
            <v>3700</v>
          </cell>
        </row>
        <row r="200">
          <cell r="D200" t="str">
            <v>6481</v>
          </cell>
          <cell r="E200" t="str">
            <v>2007 徹底解説 システム管理 本試験問題</v>
          </cell>
          <cell r="F200" t="str">
            <v>問題集</v>
          </cell>
          <cell r="G200">
            <v>3500</v>
          </cell>
        </row>
        <row r="201">
          <cell r="D201" t="str">
            <v>6482</v>
          </cell>
          <cell r="E201" t="str">
            <v>システム管理 合格論文事例集</v>
          </cell>
          <cell r="F201" t="str">
            <v>基礎テキスト</v>
          </cell>
          <cell r="G201">
            <v>3000</v>
          </cell>
        </row>
        <row r="202">
          <cell r="D202"/>
          <cell r="E202" t="str">
            <v>－－－－－　書籍　　テクニカルエンジニア　データベース　－－－－</v>
          </cell>
        </row>
        <row r="203">
          <cell r="D203" t="str">
            <v>6868</v>
          </cell>
          <cell r="E203" t="str">
            <v>2007 データベース 予想問題集</v>
          </cell>
          <cell r="F203" t="str">
            <v>問題集</v>
          </cell>
          <cell r="G203">
            <v>3200</v>
          </cell>
        </row>
        <row r="204">
          <cell r="D204" t="str">
            <v>6869</v>
          </cell>
          <cell r="E204" t="str">
            <v>2007 データベース 記述式・事例解析の重点対策</v>
          </cell>
          <cell r="F204" t="str">
            <v>問題集</v>
          </cell>
          <cell r="G204">
            <v>3700</v>
          </cell>
        </row>
        <row r="205">
          <cell r="D205" t="str">
            <v>6870</v>
          </cell>
          <cell r="E205" t="str">
            <v>2007 徹底解説 データベース 本試験問題</v>
          </cell>
          <cell r="F205" t="str">
            <v>問題集</v>
          </cell>
          <cell r="G205">
            <v>3400</v>
          </cell>
        </row>
        <row r="206">
          <cell r="D206" t="str">
            <v>6866</v>
          </cell>
          <cell r="E206" t="str">
            <v>合格への総まとめ　データベースめざせスコア+100</v>
          </cell>
          <cell r="F206" t="str">
            <v>基礎テキスト</v>
          </cell>
          <cell r="G206">
            <v>2400</v>
          </cell>
        </row>
        <row r="207">
          <cell r="D207" t="str">
            <v>6865</v>
          </cell>
          <cell r="E207" t="str">
            <v>データベース技術　第6版</v>
          </cell>
          <cell r="F207" t="str">
            <v>基礎テキスト</v>
          </cell>
          <cell r="G207">
            <v>3700</v>
          </cell>
        </row>
        <row r="208">
          <cell r="D208"/>
          <cell r="E208" t="str">
            <v>－－－－－　書籍　　テクニカルエンジニア　エンベデッドシステム　－－－－</v>
          </cell>
        </row>
        <row r="209">
          <cell r="D209" t="str">
            <v>6318</v>
          </cell>
          <cell r="E209" t="str">
            <v>2007 徹底解説 エンベデッドシステム 本試験問題</v>
          </cell>
          <cell r="F209" t="str">
            <v>問題集</v>
          </cell>
          <cell r="G209">
            <v>3800</v>
          </cell>
        </row>
        <row r="210">
          <cell r="D210"/>
          <cell r="E210" t="str">
            <v>－－－－－　書籍　　テクニカルエンジニア　情報セキュリティ　－－－－</v>
          </cell>
        </row>
        <row r="211">
          <cell r="D211" t="str">
            <v>3504</v>
          </cell>
          <cell r="E211" t="str">
            <v>2007 テクニカルエンジニア　情報セキュリティ 予想問題集</v>
          </cell>
          <cell r="F211" t="str">
            <v>問題集</v>
          </cell>
          <cell r="G211">
            <v>3200</v>
          </cell>
        </row>
        <row r="212">
          <cell r="D212" t="str">
            <v>3505</v>
          </cell>
          <cell r="E212" t="str">
            <v>2007 テクニカルエンジニア　情報セキュリティ 記述式・事例解析の重点対策</v>
          </cell>
          <cell r="F212" t="str">
            <v>問題集</v>
          </cell>
          <cell r="G212">
            <v>3700</v>
          </cell>
        </row>
        <row r="213">
          <cell r="D213" t="str">
            <v>3506</v>
          </cell>
          <cell r="E213" t="str">
            <v>2007 徹底解説 テクニカルエンジニア　情報セキュリティ 本試験問題</v>
          </cell>
          <cell r="F213" t="str">
            <v>問題集</v>
          </cell>
          <cell r="G213">
            <v>1500</v>
          </cell>
        </row>
        <row r="214">
          <cell r="D214" t="str">
            <v>3507</v>
          </cell>
          <cell r="E214" t="str">
            <v>テクニカルエンジニアのためのセキュリティ技術</v>
          </cell>
          <cell r="F214" t="str">
            <v>基礎テキスト</v>
          </cell>
          <cell r="G214">
            <v>3700</v>
          </cell>
        </row>
        <row r="215">
          <cell r="D215"/>
          <cell r="E215" t="str">
            <v>－－－－－　書籍　　システム監査技術者　－－－－</v>
          </cell>
        </row>
        <row r="216">
          <cell r="D216" t="str">
            <v>3827</v>
          </cell>
          <cell r="E216" t="str">
            <v>2007 システム監査 予想問題集</v>
          </cell>
          <cell r="F216" t="str">
            <v>問題集</v>
          </cell>
          <cell r="G216">
            <v>3500</v>
          </cell>
        </row>
        <row r="217">
          <cell r="D217" t="str">
            <v>3828</v>
          </cell>
          <cell r="E217" t="str">
            <v>2007 システム監査「専門知識＋記述式問題」重点対策</v>
          </cell>
          <cell r="F217" t="str">
            <v>問題集</v>
          </cell>
          <cell r="G217">
            <v>3700</v>
          </cell>
        </row>
        <row r="218">
          <cell r="D218" t="str">
            <v>3829</v>
          </cell>
          <cell r="E218" t="str">
            <v>2007 徹底解説 システム監査 本試験問題</v>
          </cell>
          <cell r="F218" t="str">
            <v>問題集</v>
          </cell>
          <cell r="G218">
            <v>3500</v>
          </cell>
        </row>
        <row r="219">
          <cell r="D219" t="str">
            <v>3830</v>
          </cell>
          <cell r="E219" t="str">
            <v>システム監査技術者 合格論文事例集</v>
          </cell>
          <cell r="F219" t="str">
            <v>基礎テキスト</v>
          </cell>
          <cell r="G219">
            <v>3000</v>
          </cell>
        </row>
        <row r="220">
          <cell r="D220"/>
          <cell r="E220" t="str">
            <v>－－－－－　書籍　　システムアナリスト　－－－－</v>
          </cell>
        </row>
        <row r="221">
          <cell r="D221"/>
          <cell r="E221" t="str">
            <v>2006 システムアナリスト 予想問題集</v>
          </cell>
          <cell r="G221">
            <v>3500</v>
          </cell>
        </row>
        <row r="222">
          <cell r="D222"/>
          <cell r="E222" t="str">
            <v>2006 システムアナリスト「専門知識＋記述式問題」重点対策</v>
          </cell>
          <cell r="G222">
            <v>3700</v>
          </cell>
        </row>
        <row r="223">
          <cell r="D223"/>
          <cell r="E223" t="str">
            <v>2006 徹底解説 システムアナリスト 本試験問題</v>
          </cell>
          <cell r="G223">
            <v>3500</v>
          </cell>
        </row>
        <row r="224">
          <cell r="D224"/>
          <cell r="E224" t="str">
            <v>システムアナリスト 合格論文事例集</v>
          </cell>
          <cell r="G224">
            <v>3000</v>
          </cell>
        </row>
        <row r="225">
          <cell r="D225"/>
          <cell r="E225" t="str">
            <v>－－－－－　書籍　　アプリケーションエンジニア　－－－－</v>
          </cell>
        </row>
        <row r="226">
          <cell r="D226"/>
          <cell r="E226" t="str">
            <v>2006 アプリケーション 予想問題集</v>
          </cell>
          <cell r="G226">
            <v>3200</v>
          </cell>
        </row>
        <row r="227">
          <cell r="D227"/>
          <cell r="E227" t="str">
            <v>2006 アプリケーション「専門知識＋記述式問題」重点対策</v>
          </cell>
          <cell r="G227">
            <v>3700</v>
          </cell>
        </row>
        <row r="228">
          <cell r="D228"/>
          <cell r="E228" t="str">
            <v>2006 徹底解説 アプリケーション 本試験問題</v>
          </cell>
          <cell r="G228">
            <v>3500</v>
          </cell>
        </row>
        <row r="229">
          <cell r="D229"/>
          <cell r="E229" t="str">
            <v>アプリケーションエンジニア 合格論文事例集</v>
          </cell>
          <cell r="G229">
            <v>3000</v>
          </cell>
        </row>
        <row r="230">
          <cell r="D230"/>
          <cell r="E230" t="str">
            <v>－－－－－　書籍　　テクニカルエンジニア　ネットワーク　－－－－</v>
          </cell>
        </row>
        <row r="231">
          <cell r="D231"/>
          <cell r="E231" t="str">
            <v>2006 ネットワーク 予想問題集</v>
          </cell>
          <cell r="G231">
            <v>3200</v>
          </cell>
        </row>
        <row r="232">
          <cell r="D232"/>
          <cell r="E232" t="str">
            <v>2006 ネットワーク「専門知識＋記述式問題」重点対策</v>
          </cell>
          <cell r="G232">
            <v>3700</v>
          </cell>
        </row>
        <row r="233">
          <cell r="D233"/>
          <cell r="E233" t="str">
            <v>2006 徹底解説 ネットワーク 本試験問題</v>
          </cell>
          <cell r="G233">
            <v>3500</v>
          </cell>
        </row>
        <row r="234">
          <cell r="D234"/>
          <cell r="E234" t="str">
            <v>2006-2007　合格への総まとめ　ネットワークめざせスコア＋１００</v>
          </cell>
          <cell r="G234">
            <v>2400</v>
          </cell>
        </row>
        <row r="235">
          <cell r="D235"/>
          <cell r="E235" t="str">
            <v>ネットワーク技術（第６版）</v>
          </cell>
          <cell r="G235">
            <v>3700</v>
          </cell>
        </row>
        <row r="236">
          <cell r="D236"/>
          <cell r="E236" t="str">
            <v>－－－－－　書籍　　上級システムアドミニストレータ　－－－－</v>
          </cell>
        </row>
        <row r="237">
          <cell r="D237"/>
          <cell r="E237" t="str">
            <v>2006 上級シスアド 予想問題集</v>
          </cell>
          <cell r="G237">
            <v>3200</v>
          </cell>
        </row>
        <row r="238">
          <cell r="D238"/>
          <cell r="E238" t="str">
            <v>2006 上級シスアド「専門知識＋記述式問題」重点対策</v>
          </cell>
          <cell r="G238">
            <v>3700</v>
          </cell>
        </row>
        <row r="239">
          <cell r="D239"/>
          <cell r="E239" t="str">
            <v>2006 徹底解説 上級シスアド 本試験問題</v>
          </cell>
          <cell r="G239">
            <v>3500</v>
          </cell>
        </row>
        <row r="240">
          <cell r="D240"/>
          <cell r="E240" t="str">
            <v>－－－－－　書籍　　各種試験別共通対策　－－－－</v>
          </cell>
        </row>
        <row r="241">
          <cell r="D241" t="str">
            <v>6993</v>
          </cell>
          <cell r="E241" t="str">
            <v>2007　「午前」に出る情報技術</v>
          </cell>
          <cell r="F241" t="str">
            <v>基礎テキスト</v>
          </cell>
          <cell r="G241">
            <v>2700</v>
          </cell>
        </row>
        <row r="242">
          <cell r="D242" t="str">
            <v>6992</v>
          </cell>
          <cell r="E242" t="str">
            <v>＜午後Ⅱ＞論文の解法テクニック　改訂新版</v>
          </cell>
          <cell r="F242" t="str">
            <v>基礎テキスト</v>
          </cell>
          <cell r="G242">
            <v>3000</v>
          </cell>
        </row>
        <row r="243">
          <cell r="D243"/>
          <cell r="E243" t="str">
            <v>－－－－－　書籍　　午前ポイント集　－－－－</v>
          </cell>
        </row>
        <row r="244">
          <cell r="D244" t="str">
            <v>4003</v>
          </cell>
          <cell r="E244" t="str">
            <v>基本情報技術者 午前ポイント集</v>
          </cell>
          <cell r="F244" t="str">
            <v>基礎テキスト</v>
          </cell>
          <cell r="G244">
            <v>2000</v>
          </cell>
        </row>
        <row r="245">
          <cell r="D245" t="str">
            <v>6803</v>
          </cell>
          <cell r="E245" t="str">
            <v>IT共通知識 午前ポイント集</v>
          </cell>
          <cell r="F245" t="str">
            <v>基礎テキスト</v>
          </cell>
          <cell r="G245">
            <v>2000</v>
          </cell>
        </row>
        <row r="246">
          <cell r="D246"/>
          <cell r="E246" t="str">
            <v>－－－－－　書籍　　基本情報技術者出題範囲対応　－－－－</v>
          </cell>
        </row>
        <row r="247">
          <cell r="D247" t="str">
            <v>00187273</v>
          </cell>
          <cell r="E247" t="str">
            <v>コンピュータシステムの基礎第１３版　＆　解答解説（別冊）</v>
          </cell>
          <cell r="F247" t="str">
            <v>基礎テキスト</v>
          </cell>
          <cell r="G247">
            <v>4000</v>
          </cell>
        </row>
        <row r="248">
          <cell r="D248" t="str">
            <v>00183637</v>
          </cell>
          <cell r="E248" t="str">
            <v>新版アルゴリズムの基礎　＆　解答解説（別冊）</v>
          </cell>
          <cell r="F248" t="str">
            <v>基礎テキスト</v>
          </cell>
          <cell r="G248">
            <v>3000</v>
          </cell>
          <cell r="I248" t="str">
            <v>第１版</v>
          </cell>
        </row>
        <row r="249">
          <cell r="D249" t="str">
            <v>4000</v>
          </cell>
          <cell r="E249" t="str">
            <v>情報化と経営の基礎（仮称）　＜旧：アプリケーションシステムの基礎＞</v>
          </cell>
          <cell r="F249" t="str">
            <v>基礎テキスト</v>
          </cell>
          <cell r="G249">
            <v>3000</v>
          </cell>
        </row>
        <row r="250">
          <cell r="D250"/>
          <cell r="E250" t="str">
            <v>システム開発の基礎</v>
          </cell>
          <cell r="F250" t="str">
            <v>基礎テキスト</v>
          </cell>
          <cell r="G250">
            <v>3000</v>
          </cell>
        </row>
        <row r="251">
          <cell r="D251"/>
          <cell r="E251" t="str">
            <v>－－－－－　書籍　　高度ＩＴ共通基礎知識　－－－－</v>
          </cell>
        </row>
        <row r="252">
          <cell r="D252" t="str">
            <v>006760</v>
          </cell>
          <cell r="E252" t="str">
            <v>実践コンピュータシステム</v>
          </cell>
          <cell r="F252" t="str">
            <v>基礎テキスト</v>
          </cell>
          <cell r="G252">
            <v>3000</v>
          </cell>
          <cell r="I252" t="str">
            <v>第２版</v>
          </cell>
        </row>
        <row r="253">
          <cell r="D253" t="str">
            <v>006761</v>
          </cell>
          <cell r="E253" t="str">
            <v>ソフトウェア開発ライフサイクル</v>
          </cell>
          <cell r="F253" t="str">
            <v>基礎テキスト</v>
          </cell>
          <cell r="G253">
            <v>3000</v>
          </cell>
          <cell r="I253" t="str">
            <v>第２版</v>
          </cell>
        </row>
        <row r="254">
          <cell r="D254" t="str">
            <v>006762</v>
          </cell>
          <cell r="E254" t="str">
            <v>ネットワークとデータベース</v>
          </cell>
          <cell r="F254" t="str">
            <v>基礎テキスト</v>
          </cell>
          <cell r="G254">
            <v>3000</v>
          </cell>
          <cell r="I254" t="str">
            <v>第２版</v>
          </cell>
        </row>
        <row r="255">
          <cell r="D255"/>
          <cell r="E255" t="str">
            <v>コンピュータ科学基礎</v>
          </cell>
          <cell r="F255" t="str">
            <v>基礎テキスト</v>
          </cell>
          <cell r="G255">
            <v>3000</v>
          </cell>
        </row>
        <row r="256">
          <cell r="D256" t="str">
            <v>6996</v>
          </cell>
          <cell r="E256" t="str">
            <v>ITスキル　企業会計と経営工学の基礎　＜旧：マネジメントテクノロジ＞</v>
          </cell>
          <cell r="F256" t="str">
            <v>基礎テキスト</v>
          </cell>
          <cell r="G256">
            <v>3000</v>
          </cell>
        </row>
        <row r="257">
          <cell r="D257"/>
          <cell r="E257" t="str">
            <v>－－－－－　書籍　　プログラム言語　－－－－</v>
          </cell>
        </row>
        <row r="258">
          <cell r="D258" t="str">
            <v>001296</v>
          </cell>
          <cell r="E258" t="str">
            <v>Ｃ言語プログラミング</v>
          </cell>
          <cell r="F258" t="str">
            <v>基礎テキスト</v>
          </cell>
          <cell r="G258">
            <v>3000</v>
          </cell>
          <cell r="I258" t="str">
            <v>第１版</v>
          </cell>
        </row>
        <row r="259">
          <cell r="D259" t="str">
            <v>001297</v>
          </cell>
          <cell r="E259" t="str">
            <v>Ｃ言語学習のポイント</v>
          </cell>
          <cell r="F259" t="str">
            <v>基礎テキスト</v>
          </cell>
          <cell r="G259">
            <v>2500</v>
          </cell>
          <cell r="I259" t="str">
            <v>第１版</v>
          </cell>
        </row>
        <row r="260">
          <cell r="D260" t="str">
            <v>00251119</v>
          </cell>
          <cell r="E260" t="str">
            <v>初級Ｃ言語　＆　演習問題解答例（別冊）</v>
          </cell>
          <cell r="F260" t="str">
            <v>基礎テキスト</v>
          </cell>
          <cell r="G260">
            <v>4000</v>
          </cell>
          <cell r="I260" t="str">
            <v>第１版</v>
          </cell>
        </row>
        <row r="261">
          <cell r="D261"/>
          <cell r="E261" t="str">
            <v>002511 初級Ｃ言語</v>
          </cell>
          <cell r="F261" t="str">
            <v>基礎テキスト</v>
          </cell>
          <cell r="G261">
            <v>0</v>
          </cell>
        </row>
        <row r="262">
          <cell r="D262"/>
          <cell r="E262" t="str">
            <v>002519 初級Ｃ言語　演習問題解答例</v>
          </cell>
          <cell r="F262" t="str">
            <v>基礎テキスト</v>
          </cell>
          <cell r="G262">
            <v>0</v>
          </cell>
        </row>
        <row r="263">
          <cell r="D263" t="str">
            <v>00127778</v>
          </cell>
          <cell r="E263" t="str">
            <v>ＣＯＢＯＬプログラミング　＆　解答解説（別冊）</v>
          </cell>
          <cell r="F263" t="str">
            <v>基礎テキスト</v>
          </cell>
          <cell r="G263">
            <v>3000</v>
          </cell>
          <cell r="I263" t="str">
            <v>第７版</v>
          </cell>
        </row>
        <row r="264">
          <cell r="D264"/>
          <cell r="E264" t="str">
            <v>001277 ＣＯＢＯＬプログラミング</v>
          </cell>
          <cell r="F264" t="str">
            <v>基礎テキスト</v>
          </cell>
          <cell r="G264">
            <v>0</v>
          </cell>
        </row>
        <row r="265">
          <cell r="D265"/>
          <cell r="E265" t="str">
            <v>001278 ＣＯＢＯＬプログラミング解答解説</v>
          </cell>
          <cell r="F265" t="str">
            <v>基礎テキスト</v>
          </cell>
          <cell r="G265">
            <v>0</v>
          </cell>
        </row>
        <row r="266">
          <cell r="D266" t="str">
            <v>00182324</v>
          </cell>
          <cell r="E266" t="str">
            <v>ＣＡＳＬⅡプログラミング　＆　解答解説（別冊）</v>
          </cell>
          <cell r="F266" t="str">
            <v>基礎テキスト</v>
          </cell>
          <cell r="G266">
            <v>3000</v>
          </cell>
          <cell r="I266" t="str">
            <v>第２版</v>
          </cell>
        </row>
        <row r="267">
          <cell r="D267"/>
          <cell r="E267" t="str">
            <v>001823 ＣＡＳＬⅡプログラミング</v>
          </cell>
          <cell r="F267" t="str">
            <v>基礎テキスト</v>
          </cell>
          <cell r="G267">
            <v>0</v>
          </cell>
        </row>
        <row r="268">
          <cell r="D268"/>
          <cell r="E268" t="str">
            <v>001824 ＣＡＳＬⅡプログラミング解答解説</v>
          </cell>
          <cell r="F268" t="str">
            <v>基礎テキスト</v>
          </cell>
          <cell r="G268">
            <v>0</v>
          </cell>
        </row>
        <row r="269">
          <cell r="D269" t="str">
            <v>00185051</v>
          </cell>
          <cell r="E269" t="str">
            <v>Ｊａｖａプログラミング（第２版）　＆　解答解説（別冊）</v>
          </cell>
          <cell r="F269" t="str">
            <v>基礎テキスト</v>
          </cell>
          <cell r="G269">
            <v>3000</v>
          </cell>
          <cell r="I269" t="str">
            <v>第２版</v>
          </cell>
        </row>
        <row r="270">
          <cell r="D270"/>
          <cell r="E270" t="str">
            <v>001850 Ｊａｖａプログラミング（第２版）</v>
          </cell>
          <cell r="F270" t="str">
            <v>基礎テキスト</v>
          </cell>
          <cell r="G270">
            <v>0</v>
          </cell>
        </row>
        <row r="271">
          <cell r="D271"/>
          <cell r="E271" t="str">
            <v>001851 Ｊａｖａプログラミング（第２版）解答解説</v>
          </cell>
          <cell r="F271" t="str">
            <v>基礎テキスト</v>
          </cell>
          <cell r="G271">
            <v>0</v>
          </cell>
        </row>
        <row r="272">
          <cell r="D272"/>
          <cell r="E272" t="str">
            <v>－－－－－　書籍　　一般書籍　－－－－</v>
          </cell>
        </row>
        <row r="273">
          <cell r="D273" t="str">
            <v>003241</v>
          </cell>
          <cell r="E273" t="str">
            <v>マルスシステム開発ストーリー</v>
          </cell>
          <cell r="F273" t="str">
            <v>基礎テキスト</v>
          </cell>
          <cell r="G273">
            <v>1600</v>
          </cell>
          <cell r="I273" t="str">
            <v>第１版</v>
          </cell>
        </row>
        <row r="274">
          <cell r="D274" t="str">
            <v>003242</v>
          </cell>
          <cell r="E274" t="str">
            <v>システム開発ストーリー　クロネコ編</v>
          </cell>
          <cell r="F274" t="str">
            <v>基礎テキスト</v>
          </cell>
          <cell r="G274">
            <v>1600</v>
          </cell>
          <cell r="I274" t="str">
            <v>第１版</v>
          </cell>
        </row>
        <row r="275">
          <cell r="D275" t="str">
            <v>003243</v>
          </cell>
          <cell r="E275" t="str">
            <v>競馬ファンの夢を支える“トータリゼータシステム”開発ストーリー</v>
          </cell>
          <cell r="F275" t="str">
            <v>基礎テキスト</v>
          </cell>
          <cell r="G275">
            <v>1600</v>
          </cell>
          <cell r="I275" t="str">
            <v>第１版</v>
          </cell>
        </row>
        <row r="276">
          <cell r="D276" t="str">
            <v>001856</v>
          </cell>
          <cell r="E276" t="str">
            <v>すんなり身につくITの基礎</v>
          </cell>
          <cell r="F276" t="str">
            <v>基礎テキスト</v>
          </cell>
          <cell r="G276">
            <v>1600</v>
          </cell>
          <cell r="I276" t="str">
            <v>第１版</v>
          </cell>
        </row>
        <row r="277">
          <cell r="D277" t="str">
            <v>003246</v>
          </cell>
          <cell r="E277" t="str">
            <v>先生に教えてほしかったこと</v>
          </cell>
          <cell r="F277" t="str">
            <v>基礎テキスト</v>
          </cell>
          <cell r="G277">
            <v>1500</v>
          </cell>
        </row>
        <row r="278">
          <cell r="D278"/>
        </row>
        <row r="279">
          <cell r="D279"/>
        </row>
        <row r="280">
          <cell r="D280"/>
        </row>
        <row r="281">
          <cell r="D281"/>
        </row>
        <row r="282">
          <cell r="D282"/>
        </row>
        <row r="283">
          <cell r="D283"/>
        </row>
        <row r="284">
          <cell r="D284"/>
        </row>
        <row r="285">
          <cell r="D285"/>
        </row>
        <row r="286">
          <cell r="D286"/>
          <cell r="E286" t="str">
            <v>－－－－－　ＣＤ－ＲＯＭ　－－－－</v>
          </cell>
        </row>
        <row r="287">
          <cell r="D287" t="str">
            <v>301403</v>
          </cell>
          <cell r="E287" t="str">
            <v>コンピュータシステムの基礎ＣＤ－ＲＯＭ </v>
          </cell>
          <cell r="F287" t="str">
            <v>CD-ROM</v>
          </cell>
          <cell r="G287">
            <v>15000</v>
          </cell>
        </row>
        <row r="288">
          <cell r="D288" t="str">
            <v>001889</v>
          </cell>
          <cell r="E288" t="str">
            <v>午後問題の重点対策ＣＤ－ＲＯＭ　基本情報</v>
          </cell>
          <cell r="F288" t="str">
            <v>CD-ROM</v>
          </cell>
          <cell r="G288">
            <v>8000</v>
          </cell>
        </row>
        <row r="289">
          <cell r="D289" t="str">
            <v>006785</v>
          </cell>
          <cell r="E289" t="str">
            <v>２００６－２００７午後問題の重点対策ＣＤ－ＲＯＭ　ソフトウェア </v>
          </cell>
          <cell r="F289" t="str">
            <v>CD-ROM</v>
          </cell>
          <cell r="G289">
            <v>13000</v>
          </cell>
        </row>
        <row r="290">
          <cell r="D290" t="str">
            <v>３０１４０６</v>
          </cell>
          <cell r="E290" t="str">
            <v>午後問題の重点対策ＣＤ－ＲＯＭ　システム管理</v>
          </cell>
          <cell r="F290" t="str">
            <v>CD-ROM</v>
          </cell>
          <cell r="G290">
            <v>15000</v>
          </cell>
        </row>
        <row r="291">
          <cell r="D291" t="str">
            <v>006867</v>
          </cell>
          <cell r="E291" t="str">
            <v>２００６－２００７午後問題の重点対策ＣＤ－ＲＯＭ　データベース</v>
          </cell>
          <cell r="F291" t="str">
            <v>CD-ROM</v>
          </cell>
          <cell r="G291">
            <v>15000</v>
          </cell>
        </row>
        <row r="292">
          <cell r="D292" t="str">
            <v>003729</v>
          </cell>
          <cell r="E292" t="str">
            <v>２００６－２００７午後問題の重点対策ＣＤ－ＲＯＭネットワーク </v>
          </cell>
          <cell r="F292" t="str">
            <v>CD-ROM</v>
          </cell>
          <cell r="G292">
            <v>15000</v>
          </cell>
        </row>
        <row r="293">
          <cell r="D293" t="str">
            <v>003632</v>
          </cell>
          <cell r="E293" t="str">
            <v>２００６－２００７午後問題の重点対策情報セキュリティ </v>
          </cell>
          <cell r="F293" t="str">
            <v>CD-ROM</v>
          </cell>
          <cell r="G293">
            <v>15000</v>
          </cell>
        </row>
        <row r="294">
          <cell r="D294" t="str">
            <v>003942</v>
          </cell>
          <cell r="E294" t="str">
            <v>２００６－２００７初級シスアドＣＤ－ＲＯＭ午後問題の重点対策</v>
          </cell>
          <cell r="F294" t="str">
            <v>CD-ROM</v>
          </cell>
          <cell r="G294">
            <v>5000</v>
          </cell>
        </row>
        <row r="295">
          <cell r="D295" t="str">
            <v>00V072</v>
          </cell>
          <cell r="E295" t="str">
            <v>２００３－２００４午後問題の重点対策（基本情報技術者　ＪＡＶＡ言語対策）</v>
          </cell>
          <cell r="F295" t="str">
            <v>CD-ROM</v>
          </cell>
          <cell r="G295">
            <v>6000</v>
          </cell>
          <cell r="I295" t="str">
            <v>05.08.08追加</v>
          </cell>
        </row>
        <row r="296">
          <cell r="D296" t="str">
            <v>00V073</v>
          </cell>
          <cell r="E296" t="str">
            <v>２００３－２００４午後問題の重点対策（基本情報技術者　C言語対策）</v>
          </cell>
          <cell r="F296" t="str">
            <v>CD-ROM</v>
          </cell>
          <cell r="G296">
            <v>6000</v>
          </cell>
          <cell r="I296" t="str">
            <v>05.08.08追加</v>
          </cell>
        </row>
        <row r="297">
          <cell r="D297" t="str">
            <v>003508</v>
          </cell>
          <cell r="E297" t="str">
            <v>午後問題の重点対策ＣＤ－ＲＯＭ　テクニカル情報セキュリティ</v>
          </cell>
          <cell r="F297" t="str">
            <v>CD-ROM</v>
          </cell>
          <cell r="G297">
            <v>15000</v>
          </cell>
        </row>
        <row r="298">
          <cell r="D298"/>
        </row>
        <row r="299">
          <cell r="D299"/>
        </row>
        <row r="300">
          <cell r="D300"/>
        </row>
        <row r="301">
          <cell r="D301"/>
        </row>
        <row r="302">
          <cell r="D302"/>
        </row>
        <row r="303">
          <cell r="D303"/>
        </row>
        <row r="304">
          <cell r="D304"/>
        </row>
        <row r="305">
          <cell r="D305"/>
        </row>
        <row r="306">
          <cell r="D306"/>
        </row>
        <row r="307">
          <cell r="D307"/>
        </row>
        <row r="308">
          <cell r="D308"/>
        </row>
        <row r="309">
          <cell r="D309"/>
        </row>
        <row r="310">
          <cell r="D310"/>
        </row>
        <row r="311">
          <cell r="D311"/>
        </row>
        <row r="312">
          <cell r="D312"/>
        </row>
        <row r="313">
          <cell r="D313"/>
        </row>
        <row r="314">
          <cell r="D314"/>
        </row>
        <row r="315">
          <cell r="D315"/>
        </row>
        <row r="316">
          <cell r="D316"/>
        </row>
        <row r="317">
          <cell r="D317"/>
        </row>
        <row r="318">
          <cell r="D318"/>
        </row>
        <row r="319">
          <cell r="D319"/>
        </row>
        <row r="320">
          <cell r="D320"/>
        </row>
        <row r="321">
          <cell r="D321"/>
        </row>
        <row r="322">
          <cell r="D322"/>
        </row>
        <row r="323">
          <cell r="D323"/>
        </row>
        <row r="324">
          <cell r="D324"/>
        </row>
        <row r="325">
          <cell r="D325"/>
        </row>
        <row r="326">
          <cell r="D326"/>
        </row>
        <row r="327">
          <cell r="D327"/>
        </row>
        <row r="328">
          <cell r="D328"/>
        </row>
        <row r="329">
          <cell r="D329"/>
        </row>
        <row r="330">
          <cell r="D330"/>
        </row>
        <row r="331">
          <cell r="D331"/>
        </row>
        <row r="332">
          <cell r="D332"/>
        </row>
        <row r="333">
          <cell r="D333"/>
        </row>
        <row r="334">
          <cell r="D334"/>
        </row>
        <row r="335">
          <cell r="D335"/>
        </row>
        <row r="336">
          <cell r="D336"/>
        </row>
        <row r="337">
          <cell r="D337"/>
        </row>
        <row r="338">
          <cell r="D338"/>
        </row>
        <row r="339">
          <cell r="D339"/>
        </row>
        <row r="340">
          <cell r="D340"/>
        </row>
        <row r="341">
          <cell r="D341"/>
        </row>
        <row r="342">
          <cell r="D342"/>
        </row>
        <row r="343">
          <cell r="D343"/>
        </row>
        <row r="344">
          <cell r="D344"/>
        </row>
        <row r="345">
          <cell r="D345"/>
        </row>
        <row r="346">
          <cell r="D346"/>
        </row>
        <row r="347">
          <cell r="D347"/>
        </row>
        <row r="348">
          <cell r="D348"/>
        </row>
        <row r="349">
          <cell r="D349"/>
        </row>
        <row r="350">
          <cell r="D350"/>
        </row>
        <row r="351">
          <cell r="D351"/>
        </row>
        <row r="352">
          <cell r="D352"/>
        </row>
        <row r="353">
          <cell r="D353"/>
        </row>
        <row r="354">
          <cell r="D354"/>
        </row>
        <row r="355">
          <cell r="D355"/>
        </row>
        <row r="356">
          <cell r="D356"/>
        </row>
        <row r="357">
          <cell r="D357"/>
        </row>
        <row r="358">
          <cell r="D358"/>
        </row>
        <row r="359">
          <cell r="D359"/>
        </row>
        <row r="360">
          <cell r="D360"/>
        </row>
        <row r="361">
          <cell r="D361"/>
        </row>
        <row r="362">
          <cell r="D362"/>
        </row>
        <row r="363">
          <cell r="D363"/>
        </row>
        <row r="364">
          <cell r="D364"/>
        </row>
        <row r="365">
          <cell r="D365"/>
        </row>
        <row r="366">
          <cell r="D366"/>
        </row>
        <row r="367">
          <cell r="D367"/>
        </row>
        <row r="368">
          <cell r="D368"/>
        </row>
        <row r="369">
          <cell r="D369"/>
        </row>
        <row r="370">
          <cell r="D370"/>
        </row>
        <row r="371">
          <cell r="D371"/>
        </row>
        <row r="372">
          <cell r="D372"/>
        </row>
        <row r="373">
          <cell r="D373"/>
        </row>
        <row r="374">
          <cell r="D374"/>
        </row>
        <row r="375">
          <cell r="D375"/>
        </row>
        <row r="376">
          <cell r="D376"/>
        </row>
        <row r="377">
          <cell r="D377"/>
        </row>
        <row r="378">
          <cell r="D378"/>
        </row>
        <row r="379">
          <cell r="D379"/>
        </row>
        <row r="380">
          <cell r="D380"/>
        </row>
        <row r="381">
          <cell r="D381"/>
        </row>
        <row r="382">
          <cell r="D382"/>
        </row>
        <row r="383">
          <cell r="D383"/>
        </row>
        <row r="384">
          <cell r="D384"/>
        </row>
        <row r="385">
          <cell r="D385"/>
        </row>
        <row r="386">
          <cell r="D386"/>
        </row>
        <row r="387">
          <cell r="D387"/>
        </row>
        <row r="388">
          <cell r="D388"/>
        </row>
        <row r="389">
          <cell r="D389"/>
        </row>
        <row r="390">
          <cell r="D390"/>
        </row>
        <row r="391">
          <cell r="D391"/>
        </row>
        <row r="392">
          <cell r="D392"/>
        </row>
        <row r="393">
          <cell r="D393"/>
        </row>
        <row r="394">
          <cell r="D394"/>
        </row>
        <row r="395">
          <cell r="D395"/>
        </row>
        <row r="396">
          <cell r="D396"/>
        </row>
        <row r="397">
          <cell r="D397"/>
        </row>
        <row r="398">
          <cell r="D398"/>
        </row>
        <row r="399">
          <cell r="D399"/>
        </row>
        <row r="400">
          <cell r="D400"/>
        </row>
        <row r="401">
          <cell r="D401"/>
        </row>
        <row r="402">
          <cell r="D402"/>
        </row>
        <row r="403">
          <cell r="D403"/>
        </row>
        <row r="404">
          <cell r="D404"/>
        </row>
        <row r="405">
          <cell r="D405"/>
        </row>
        <row r="406">
          <cell r="D406"/>
        </row>
        <row r="407">
          <cell r="D407"/>
        </row>
        <row r="408">
          <cell r="D408"/>
        </row>
        <row r="409">
          <cell r="D409"/>
        </row>
        <row r="410">
          <cell r="D410"/>
        </row>
        <row r="411">
          <cell r="D411"/>
        </row>
        <row r="412">
          <cell r="D412"/>
        </row>
        <row r="413">
          <cell r="D413"/>
        </row>
        <row r="414">
          <cell r="D414"/>
        </row>
        <row r="415">
          <cell r="D415"/>
        </row>
        <row r="416">
          <cell r="D416"/>
        </row>
        <row r="417">
          <cell r="D417"/>
        </row>
        <row r="418">
          <cell r="D418"/>
        </row>
        <row r="419">
          <cell r="D419"/>
        </row>
        <row r="420">
          <cell r="D420"/>
        </row>
        <row r="421">
          <cell r="D421"/>
        </row>
        <row r="422">
          <cell r="D422"/>
        </row>
        <row r="423">
          <cell r="D423"/>
        </row>
        <row r="424">
          <cell r="D424"/>
        </row>
        <row r="425">
          <cell r="D425"/>
        </row>
        <row r="426">
          <cell r="D426"/>
        </row>
        <row r="427">
          <cell r="D427"/>
        </row>
        <row r="428">
          <cell r="D428"/>
        </row>
        <row r="429">
          <cell r="D429"/>
        </row>
        <row r="430">
          <cell r="D430"/>
        </row>
        <row r="431">
          <cell r="D431"/>
        </row>
        <row r="432">
          <cell r="D432"/>
        </row>
        <row r="433">
          <cell r="D433"/>
        </row>
        <row r="434">
          <cell r="D434"/>
        </row>
        <row r="435">
          <cell r="D435"/>
        </row>
        <row r="436">
          <cell r="D436"/>
        </row>
        <row r="437">
          <cell r="D437"/>
        </row>
        <row r="438">
          <cell r="D438"/>
        </row>
        <row r="439">
          <cell r="D439"/>
        </row>
        <row r="440">
          <cell r="D440"/>
        </row>
        <row r="441">
          <cell r="D441"/>
        </row>
        <row r="442">
          <cell r="D442"/>
        </row>
        <row r="443">
          <cell r="D443"/>
        </row>
        <row r="444">
          <cell r="D444"/>
        </row>
        <row r="445">
          <cell r="D445"/>
        </row>
        <row r="446">
          <cell r="D446"/>
        </row>
        <row r="447">
          <cell r="D447"/>
        </row>
        <row r="448">
          <cell r="D448"/>
        </row>
        <row r="449">
          <cell r="D449"/>
        </row>
        <row r="450">
          <cell r="D450"/>
        </row>
        <row r="451">
          <cell r="D451"/>
        </row>
        <row r="452">
          <cell r="D452"/>
        </row>
        <row r="453">
          <cell r="D453"/>
        </row>
        <row r="454">
          <cell r="D454"/>
        </row>
        <row r="455">
          <cell r="D455"/>
        </row>
        <row r="456">
          <cell r="D456"/>
        </row>
        <row r="457">
          <cell r="D457"/>
        </row>
        <row r="458">
          <cell r="D458"/>
        </row>
        <row r="459">
          <cell r="D459"/>
        </row>
        <row r="460">
          <cell r="D460"/>
        </row>
        <row r="461">
          <cell r="D461"/>
        </row>
        <row r="462">
          <cell r="D462"/>
        </row>
        <row r="463">
          <cell r="D463"/>
        </row>
        <row r="464">
          <cell r="D464"/>
        </row>
        <row r="465">
          <cell r="D465"/>
        </row>
        <row r="466">
          <cell r="D466"/>
        </row>
        <row r="467">
          <cell r="D467"/>
        </row>
        <row r="468">
          <cell r="D468"/>
        </row>
        <row r="469">
          <cell r="D469"/>
        </row>
        <row r="470">
          <cell r="D470"/>
        </row>
        <row r="471">
          <cell r="D471"/>
        </row>
        <row r="472">
          <cell r="D472"/>
        </row>
        <row r="473">
          <cell r="D473"/>
        </row>
        <row r="474">
          <cell r="D474"/>
        </row>
        <row r="475">
          <cell r="D475"/>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記入案内"/>
      <sheetName val="お申込書"/>
      <sheetName val="成績・管理"/>
      <sheetName val="受講者名簿"/>
      <sheetName val="商品一覧表"/>
    </sheetNames>
    <sheetDataSet>
      <sheetData sheetId="0"/>
      <sheetData sheetId="1"/>
      <sheetData sheetId="2"/>
      <sheetData sheetId="3"/>
      <sheetData sheetId="4"/>
      <sheetData sheetId="5">
        <row r="6">
          <cell r="D6" t="str">
            <v>000005</v>
          </cell>
          <cell r="E6" t="str">
            <v>送料</v>
          </cell>
          <cell r="G6">
            <v>525</v>
          </cell>
        </row>
        <row r="7">
          <cell r="D7"/>
        </row>
        <row r="8">
          <cell r="D8"/>
        </row>
        <row r="9">
          <cell r="D9"/>
        </row>
        <row r="10">
          <cell r="D10"/>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indexed="53"/>
    <pageSetUpPr fitToPage="1"/>
  </sheetPr>
  <dimension ref="A1:AU206"/>
  <sheetViews>
    <sheetView showGridLines="0" showZeros="0" tabSelected="1" topLeftCell="B1" zoomScaleNormal="85" zoomScaleSheetLayoutView="100" workbookViewId="0">
      <selection activeCell="AA3" sqref="AA3:AG4"/>
    </sheetView>
  </sheetViews>
  <sheetFormatPr defaultColWidth="9" defaultRowHeight="13.5" x14ac:dyDescent="0.15"/>
  <cols>
    <col min="1" max="1" width="30.5" style="87" hidden="1" customWidth="1"/>
    <col min="2" max="2" width="4" style="87" customWidth="1"/>
    <col min="3" max="3" width="10.625" style="87" customWidth="1"/>
    <col min="4" max="12" width="3.875" style="87" customWidth="1"/>
    <col min="13" max="13" width="4.5" style="87" bestFit="1" customWidth="1"/>
    <col min="14" max="25" width="3.875" style="87" customWidth="1"/>
    <col min="26" max="26" width="8.375" style="87" bestFit="1" customWidth="1"/>
    <col min="27" max="29" width="3.875" style="87" customWidth="1"/>
    <col min="30" max="33" width="3.875" style="143" customWidth="1"/>
    <col min="34" max="34" width="4.625" style="144" customWidth="1"/>
    <col min="35" max="35" width="9" style="87"/>
    <col min="36" max="37" width="9" style="184"/>
    <col min="38" max="40" width="9" style="91"/>
    <col min="41" max="42" width="9" style="181"/>
    <col min="43" max="47" width="9" style="91"/>
    <col min="48" max="16384" width="9" style="87"/>
  </cols>
  <sheetData>
    <row r="1" spans="1:47" ht="17.25" x14ac:dyDescent="0.2">
      <c r="A1" s="75"/>
      <c r="D1" s="274"/>
    </row>
    <row r="3" spans="1:47" x14ac:dyDescent="0.15">
      <c r="Z3" s="310" t="s">
        <v>226</v>
      </c>
      <c r="AA3" s="312" t="s">
        <v>227</v>
      </c>
      <c r="AB3" s="313"/>
      <c r="AC3" s="313"/>
      <c r="AD3" s="313"/>
      <c r="AE3" s="313"/>
      <c r="AF3" s="313"/>
      <c r="AG3" s="314"/>
    </row>
    <row r="4" spans="1:47" x14ac:dyDescent="0.15">
      <c r="Z4" s="311"/>
      <c r="AA4" s="315"/>
      <c r="AB4" s="316"/>
      <c r="AC4" s="316"/>
      <c r="AD4" s="316"/>
      <c r="AE4" s="316"/>
      <c r="AF4" s="316"/>
      <c r="AG4" s="317"/>
    </row>
    <row r="5" spans="1:47" s="77" customFormat="1" ht="21" customHeight="1" x14ac:dyDescent="0.15">
      <c r="B5" s="279" t="s">
        <v>243</v>
      </c>
      <c r="C5" s="279"/>
      <c r="D5" s="279"/>
      <c r="E5" s="279"/>
      <c r="F5" s="279"/>
      <c r="G5" s="279"/>
      <c r="H5" s="279"/>
      <c r="I5" s="279"/>
      <c r="J5" s="279"/>
      <c r="K5" s="279"/>
      <c r="L5" s="279"/>
      <c r="M5" s="279"/>
      <c r="N5" s="279"/>
      <c r="O5" s="279"/>
      <c r="AH5" s="76"/>
      <c r="AJ5" s="280"/>
      <c r="AK5" s="280"/>
      <c r="AL5" s="280"/>
      <c r="AM5" s="280"/>
      <c r="AN5" s="280"/>
      <c r="AO5" s="280"/>
      <c r="AP5" s="280"/>
      <c r="AQ5" s="280"/>
      <c r="AR5" s="280"/>
      <c r="AS5" s="280"/>
      <c r="AT5" s="280"/>
      <c r="AU5" s="78"/>
    </row>
    <row r="6" spans="1:47" s="276" customFormat="1" ht="13.5" customHeight="1" x14ac:dyDescent="0.15">
      <c r="C6" s="276" t="s">
        <v>235</v>
      </c>
      <c r="AD6" s="277"/>
      <c r="AE6" s="277"/>
      <c r="AF6" s="277"/>
      <c r="AG6" s="277"/>
      <c r="AH6" s="278"/>
      <c r="AJ6" s="281"/>
      <c r="AK6" s="281"/>
      <c r="AL6" s="281"/>
      <c r="AM6" s="281"/>
      <c r="AN6" s="281"/>
      <c r="AO6" s="281"/>
      <c r="AP6" s="281"/>
      <c r="AQ6" s="281"/>
      <c r="AR6" s="281"/>
      <c r="AS6" s="281"/>
      <c r="AT6" s="281"/>
    </row>
    <row r="7" spans="1:47" s="276" customFormat="1" ht="17.25" customHeight="1" x14ac:dyDescent="0.15">
      <c r="C7" s="276" t="s">
        <v>236</v>
      </c>
      <c r="AD7" s="277"/>
      <c r="AE7" s="277"/>
      <c r="AF7" s="277"/>
      <c r="AG7" s="277"/>
      <c r="AH7" s="278"/>
      <c r="AJ7" s="281"/>
      <c r="AK7" s="281"/>
      <c r="AL7" s="281"/>
      <c r="AM7" s="281"/>
      <c r="AN7" s="281"/>
      <c r="AO7" s="281"/>
      <c r="AP7" s="281"/>
      <c r="AQ7" s="281"/>
      <c r="AR7" s="281"/>
      <c r="AS7" s="281"/>
      <c r="AT7" s="281"/>
    </row>
    <row r="8" spans="1:47" s="77" customFormat="1" ht="21" hidden="1" customHeight="1" x14ac:dyDescent="0.15">
      <c r="B8" s="328" t="s">
        <v>222</v>
      </c>
      <c r="C8" s="329"/>
      <c r="D8" s="332" t="s">
        <v>223</v>
      </c>
      <c r="E8" s="332"/>
      <c r="F8" s="332"/>
      <c r="G8" s="332"/>
      <c r="H8" s="332"/>
      <c r="I8" s="332"/>
      <c r="J8" s="332"/>
      <c r="K8" s="332"/>
      <c r="L8" s="332"/>
      <c r="M8" s="332"/>
      <c r="N8" s="332"/>
      <c r="O8" s="332"/>
      <c r="P8" s="332"/>
      <c r="Q8" s="332"/>
      <c r="R8" s="332"/>
      <c r="S8" s="332"/>
      <c r="T8" s="332"/>
      <c r="U8" s="332"/>
      <c r="V8" s="332"/>
      <c r="W8" s="333"/>
      <c r="X8" s="334" t="s">
        <v>225</v>
      </c>
      <c r="Y8" s="332"/>
      <c r="Z8" s="333"/>
      <c r="AA8" s="332"/>
      <c r="AB8" s="332"/>
      <c r="AC8" s="332"/>
      <c r="AD8" s="332"/>
      <c r="AE8" s="332"/>
      <c r="AF8" s="332"/>
      <c r="AG8" s="333"/>
      <c r="AH8" s="76"/>
      <c r="AJ8" s="282"/>
      <c r="AK8" s="282"/>
      <c r="AL8" s="280"/>
      <c r="AM8" s="280"/>
      <c r="AN8" s="280"/>
      <c r="AO8" s="283"/>
      <c r="AP8" s="283"/>
      <c r="AQ8" s="280"/>
      <c r="AR8" s="280"/>
      <c r="AS8" s="280"/>
      <c r="AT8" s="280"/>
      <c r="AU8" s="78"/>
    </row>
    <row r="9" spans="1:47" s="82" customFormat="1" ht="13.5" hidden="1" customHeight="1" x14ac:dyDescent="0.15">
      <c r="A9" s="79"/>
      <c r="B9" s="330"/>
      <c r="C9" s="331"/>
      <c r="D9" s="318" t="s">
        <v>224</v>
      </c>
      <c r="E9" s="318"/>
      <c r="F9" s="318"/>
      <c r="G9" s="318"/>
      <c r="H9" s="318"/>
      <c r="I9" s="318"/>
      <c r="J9" s="318"/>
      <c r="K9" s="318"/>
      <c r="L9" s="318"/>
      <c r="M9" s="318"/>
      <c r="N9" s="318"/>
      <c r="O9" s="318"/>
      <c r="P9" s="318"/>
      <c r="Q9" s="318"/>
      <c r="R9" s="318"/>
      <c r="S9" s="318"/>
      <c r="T9" s="318"/>
      <c r="U9" s="318"/>
      <c r="V9" s="318"/>
      <c r="W9" s="319"/>
      <c r="X9" s="335"/>
      <c r="Y9" s="336"/>
      <c r="Z9" s="337"/>
      <c r="AA9" s="336"/>
      <c r="AB9" s="336"/>
      <c r="AC9" s="336"/>
      <c r="AD9" s="336"/>
      <c r="AE9" s="336"/>
      <c r="AF9" s="336"/>
      <c r="AG9" s="337"/>
      <c r="AH9" s="80"/>
      <c r="AI9" s="79"/>
      <c r="AJ9" s="185"/>
      <c r="AK9" s="185"/>
      <c r="AL9" s="81"/>
      <c r="AM9" s="81"/>
      <c r="AN9" s="81"/>
      <c r="AO9" s="192"/>
      <c r="AP9" s="192"/>
      <c r="AQ9" s="81"/>
      <c r="AR9" s="81"/>
      <c r="AS9" s="81"/>
      <c r="AT9" s="81"/>
      <c r="AU9" s="81"/>
    </row>
    <row r="10" spans="1:47" s="82" customFormat="1" ht="21.75" hidden="1" customHeight="1" x14ac:dyDescent="0.15">
      <c r="B10" s="83"/>
      <c r="C10" s="83"/>
      <c r="F10" s="84"/>
      <c r="G10" s="84"/>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6"/>
      <c r="AI10" s="85"/>
      <c r="AJ10" s="185"/>
      <c r="AK10" s="185"/>
      <c r="AL10" s="81"/>
      <c r="AM10" s="81"/>
      <c r="AN10" s="81"/>
      <c r="AO10" s="192"/>
      <c r="AP10" s="192"/>
      <c r="AQ10" s="81"/>
      <c r="AR10" s="81"/>
      <c r="AS10" s="81"/>
      <c r="AT10" s="81"/>
      <c r="AU10" s="81"/>
    </row>
    <row r="11" spans="1:47" s="82" customFormat="1" ht="21.75" hidden="1" customHeight="1" x14ac:dyDescent="0.15">
      <c r="B11" s="83"/>
      <c r="C11" s="83"/>
      <c r="F11" s="84"/>
      <c r="G11" s="84"/>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6"/>
      <c r="AI11" s="85"/>
      <c r="AJ11" s="185"/>
      <c r="AK11" s="185"/>
      <c r="AL11" s="81"/>
      <c r="AM11" s="81"/>
      <c r="AN11" s="81"/>
      <c r="AO11" s="192"/>
      <c r="AP11" s="192"/>
      <c r="AQ11" s="81"/>
      <c r="AR11" s="81"/>
      <c r="AS11" s="81"/>
      <c r="AT11" s="81"/>
      <c r="AU11" s="81"/>
    </row>
    <row r="12" spans="1:47" s="82" customFormat="1" ht="18.75" customHeight="1" x14ac:dyDescent="0.15">
      <c r="A12" s="87"/>
      <c r="B12" s="338" t="s">
        <v>239</v>
      </c>
      <c r="C12" s="151" t="s">
        <v>179</v>
      </c>
      <c r="D12" s="523"/>
      <c r="E12" s="524"/>
      <c r="F12" s="524"/>
      <c r="G12" s="524"/>
      <c r="H12" s="524"/>
      <c r="I12" s="524"/>
      <c r="J12" s="524"/>
      <c r="K12" s="524"/>
      <c r="L12" s="524"/>
      <c r="M12" s="524"/>
      <c r="N12" s="524"/>
      <c r="O12" s="525"/>
      <c r="P12" s="428" t="s">
        <v>179</v>
      </c>
      <c r="Q12" s="429"/>
      <c r="R12" s="323"/>
      <c r="S12" s="324"/>
      <c r="T12" s="324"/>
      <c r="U12" s="323"/>
      <c r="V12" s="324"/>
      <c r="W12" s="324"/>
      <c r="X12" s="346"/>
      <c r="Y12" s="347"/>
      <c r="Z12" s="357" t="s">
        <v>180</v>
      </c>
      <c r="AA12" s="358"/>
      <c r="AB12" s="362"/>
      <c r="AC12" s="363"/>
      <c r="AD12" s="363"/>
      <c r="AE12" s="363"/>
      <c r="AF12" s="363"/>
      <c r="AG12" s="364"/>
      <c r="AH12" s="80"/>
      <c r="AI12" s="79"/>
      <c r="AJ12" s="265" t="s">
        <v>149</v>
      </c>
      <c r="AK12" s="265" t="s">
        <v>158</v>
      </c>
      <c r="AL12" s="265" t="s">
        <v>150</v>
      </c>
      <c r="AM12" s="265" t="s">
        <v>169</v>
      </c>
      <c r="AN12" s="265" t="s">
        <v>151</v>
      </c>
      <c r="AO12" s="266" t="str">
        <f>$J$32</f>
        <v>9</v>
      </c>
      <c r="AP12" s="265" t="s">
        <v>149</v>
      </c>
      <c r="AQ12" s="265" t="s">
        <v>170</v>
      </c>
      <c r="AR12" s="265" t="s">
        <v>149</v>
      </c>
      <c r="AS12" s="265" t="s">
        <v>170</v>
      </c>
      <c r="AT12" s="265" t="s">
        <v>150</v>
      </c>
      <c r="AU12" s="265" t="s">
        <v>169</v>
      </c>
    </row>
    <row r="13" spans="1:47" s="82" customFormat="1" ht="18.75" customHeight="1" x14ac:dyDescent="0.15">
      <c r="A13" s="87"/>
      <c r="B13" s="339"/>
      <c r="C13" s="152" t="s">
        <v>0</v>
      </c>
      <c r="D13" s="292"/>
      <c r="E13" s="293"/>
      <c r="F13" s="293"/>
      <c r="G13" s="293"/>
      <c r="H13" s="293"/>
      <c r="I13" s="293"/>
      <c r="J13" s="293"/>
      <c r="K13" s="293"/>
      <c r="L13" s="293"/>
      <c r="M13" s="293"/>
      <c r="N13" s="293"/>
      <c r="O13" s="294"/>
      <c r="P13" s="354" t="s">
        <v>1</v>
      </c>
      <c r="Q13" s="355"/>
      <c r="R13" s="341"/>
      <c r="S13" s="342"/>
      <c r="T13" s="342"/>
      <c r="U13" s="341"/>
      <c r="V13" s="342"/>
      <c r="W13" s="342"/>
      <c r="X13" s="528"/>
      <c r="Y13" s="529"/>
      <c r="Z13" s="463" t="s">
        <v>171</v>
      </c>
      <c r="AA13" s="355"/>
      <c r="AB13" s="456"/>
      <c r="AC13" s="360"/>
      <c r="AD13" s="360"/>
      <c r="AE13" s="360"/>
      <c r="AF13" s="360"/>
      <c r="AG13" s="361"/>
      <c r="AH13" s="80"/>
      <c r="AI13" s="79"/>
      <c r="AJ13" s="265" t="s">
        <v>148</v>
      </c>
      <c r="AK13" s="265" t="s">
        <v>159</v>
      </c>
      <c r="AL13" s="265" t="s">
        <v>150</v>
      </c>
      <c r="AM13" s="265" t="s">
        <v>169</v>
      </c>
      <c r="AN13" s="265" t="s">
        <v>154</v>
      </c>
      <c r="AO13" s="265" t="s">
        <v>158</v>
      </c>
      <c r="AP13" s="265" t="s">
        <v>154</v>
      </c>
      <c r="AQ13" s="265" t="s">
        <v>160</v>
      </c>
      <c r="AR13" s="265" t="s">
        <v>152</v>
      </c>
      <c r="AS13" s="265" t="s">
        <v>161</v>
      </c>
      <c r="AT13" s="265" t="s">
        <v>152</v>
      </c>
      <c r="AU13" s="265" t="s">
        <v>161</v>
      </c>
    </row>
    <row r="14" spans="1:47" s="82" customFormat="1" ht="18.75" customHeight="1" x14ac:dyDescent="0.15">
      <c r="A14" s="87"/>
      <c r="B14" s="339"/>
      <c r="C14" s="152" t="s">
        <v>2</v>
      </c>
      <c r="D14" s="351"/>
      <c r="E14" s="352"/>
      <c r="F14" s="352"/>
      <c r="G14" s="352"/>
      <c r="H14" s="352"/>
      <c r="I14" s="353"/>
      <c r="J14" s="299"/>
      <c r="K14" s="300"/>
      <c r="L14" s="300"/>
      <c r="M14" s="300"/>
      <c r="N14" s="300"/>
      <c r="O14" s="301"/>
      <c r="P14" s="354" t="s">
        <v>3</v>
      </c>
      <c r="Q14" s="355"/>
      <c r="R14" s="530"/>
      <c r="S14" s="531"/>
      <c r="T14" s="531"/>
      <c r="U14" s="298"/>
      <c r="V14" s="298"/>
      <c r="W14" s="153"/>
      <c r="X14" s="528"/>
      <c r="Y14" s="529"/>
      <c r="Z14" s="463" t="s">
        <v>172</v>
      </c>
      <c r="AA14" s="355"/>
      <c r="AB14" s="359"/>
      <c r="AC14" s="360"/>
      <c r="AD14" s="360"/>
      <c r="AE14" s="360"/>
      <c r="AF14" s="360"/>
      <c r="AG14" s="361"/>
      <c r="AH14" s="80"/>
      <c r="AI14" s="79"/>
      <c r="AJ14" s="265"/>
      <c r="AK14" s="265"/>
      <c r="AL14" s="265" t="s">
        <v>237</v>
      </c>
      <c r="AM14" s="265" t="s">
        <v>161</v>
      </c>
      <c r="AN14" s="265" t="s">
        <v>152</v>
      </c>
      <c r="AO14" s="265" t="s">
        <v>215</v>
      </c>
      <c r="AP14" s="265" t="s">
        <v>152</v>
      </c>
      <c r="AQ14" s="265" t="s">
        <v>161</v>
      </c>
      <c r="AR14" s="265" t="s">
        <v>153</v>
      </c>
      <c r="AS14" s="265" t="s">
        <v>162</v>
      </c>
      <c r="AT14" s="265" t="s">
        <v>153</v>
      </c>
      <c r="AU14" s="265" t="s">
        <v>162</v>
      </c>
    </row>
    <row r="15" spans="1:47" s="82" customFormat="1" ht="18.75" customHeight="1" x14ac:dyDescent="0.15">
      <c r="A15" s="87"/>
      <c r="B15" s="340"/>
      <c r="C15" s="154" t="s">
        <v>4</v>
      </c>
      <c r="D15" s="155" t="s">
        <v>117</v>
      </c>
      <c r="E15" s="295"/>
      <c r="F15" s="296"/>
      <c r="G15" s="297"/>
      <c r="H15" s="464"/>
      <c r="I15" s="465"/>
      <c r="J15" s="465"/>
      <c r="K15" s="465"/>
      <c r="L15" s="465"/>
      <c r="M15" s="465"/>
      <c r="N15" s="465"/>
      <c r="O15" s="465"/>
      <c r="P15" s="465"/>
      <c r="Q15" s="465"/>
      <c r="R15" s="465"/>
      <c r="S15" s="465"/>
      <c r="T15" s="465"/>
      <c r="U15" s="465"/>
      <c r="V15" s="465"/>
      <c r="W15" s="466"/>
      <c r="X15" s="416"/>
      <c r="Y15" s="417"/>
      <c r="Z15" s="417"/>
      <c r="AA15" s="417"/>
      <c r="AB15" s="417"/>
      <c r="AC15" s="417"/>
      <c r="AD15" s="417"/>
      <c r="AE15" s="417"/>
      <c r="AF15" s="417"/>
      <c r="AG15" s="418"/>
      <c r="AH15" s="80"/>
      <c r="AI15" s="79"/>
      <c r="AJ15" s="265"/>
      <c r="AK15" s="265"/>
      <c r="AL15" s="265" t="s">
        <v>153</v>
      </c>
      <c r="AM15" s="265" t="s">
        <v>162</v>
      </c>
      <c r="AN15" s="265" t="s">
        <v>153</v>
      </c>
      <c r="AO15" s="265" t="s">
        <v>216</v>
      </c>
      <c r="AP15" s="265" t="s">
        <v>153</v>
      </c>
      <c r="AQ15" s="265" t="s">
        <v>162</v>
      </c>
      <c r="AR15" s="265" t="s">
        <v>121</v>
      </c>
      <c r="AS15" s="265" t="s">
        <v>163</v>
      </c>
      <c r="AT15" s="265" t="s">
        <v>121</v>
      </c>
      <c r="AU15" s="265" t="s">
        <v>163</v>
      </c>
    </row>
    <row r="16" spans="1:47" s="82" customFormat="1" ht="12.75" customHeight="1" x14ac:dyDescent="0.15">
      <c r="A16" s="87"/>
      <c r="B16" s="88" t="s">
        <v>228</v>
      </c>
      <c r="C16" s="149"/>
      <c r="D16" s="89"/>
      <c r="E16" s="89"/>
      <c r="F16" s="89"/>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90"/>
      <c r="AI16" s="89"/>
      <c r="AJ16" s="265"/>
      <c r="AK16" s="265"/>
      <c r="AL16" s="265" t="s">
        <v>234</v>
      </c>
      <c r="AM16" s="265" t="s">
        <v>163</v>
      </c>
      <c r="AN16" s="265" t="s">
        <v>121</v>
      </c>
      <c r="AO16" s="265" t="s">
        <v>217</v>
      </c>
      <c r="AP16" s="265" t="s">
        <v>121</v>
      </c>
      <c r="AQ16" s="265" t="s">
        <v>163</v>
      </c>
      <c r="AR16" s="265" t="s">
        <v>185</v>
      </c>
      <c r="AS16" s="265" t="s">
        <v>164</v>
      </c>
      <c r="AT16" s="265" t="s">
        <v>185</v>
      </c>
      <c r="AU16" s="265" t="s">
        <v>164</v>
      </c>
    </row>
    <row r="17" spans="1:47" s="82" customFormat="1" ht="18.75" customHeight="1" x14ac:dyDescent="0.15">
      <c r="A17" s="87"/>
      <c r="B17" s="338" t="s">
        <v>5</v>
      </c>
      <c r="C17" s="152" t="s">
        <v>181</v>
      </c>
      <c r="D17" s="425"/>
      <c r="E17" s="426"/>
      <c r="F17" s="426"/>
      <c r="G17" s="426"/>
      <c r="H17" s="426"/>
      <c r="I17" s="426"/>
      <c r="J17" s="426"/>
      <c r="K17" s="426"/>
      <c r="L17" s="426"/>
      <c r="M17" s="426"/>
      <c r="N17" s="426"/>
      <c r="O17" s="427"/>
      <c r="P17" s="428" t="s">
        <v>181</v>
      </c>
      <c r="Q17" s="429"/>
      <c r="R17" s="323"/>
      <c r="S17" s="324"/>
      <c r="T17" s="324"/>
      <c r="U17" s="323"/>
      <c r="V17" s="324"/>
      <c r="W17" s="324"/>
      <c r="X17" s="365"/>
      <c r="Y17" s="366"/>
      <c r="Z17" s="367" t="s">
        <v>182</v>
      </c>
      <c r="AA17" s="368"/>
      <c r="AB17" s="362"/>
      <c r="AC17" s="363"/>
      <c r="AD17" s="363"/>
      <c r="AE17" s="363"/>
      <c r="AF17" s="363"/>
      <c r="AG17" s="364"/>
      <c r="AH17" s="80"/>
      <c r="AI17" s="79"/>
      <c r="AJ17" s="265"/>
      <c r="AK17" s="265"/>
      <c r="AL17" s="265"/>
      <c r="AM17" s="265" t="s">
        <v>164</v>
      </c>
      <c r="AN17" s="265" t="s">
        <v>185</v>
      </c>
      <c r="AO17" s="265" t="s">
        <v>164</v>
      </c>
      <c r="AP17" s="265" t="s">
        <v>185</v>
      </c>
      <c r="AQ17" s="265" t="s">
        <v>164</v>
      </c>
      <c r="AR17" s="265"/>
      <c r="AS17" s="265"/>
      <c r="AT17" s="267"/>
      <c r="AU17" s="267"/>
    </row>
    <row r="18" spans="1:47" s="82" customFormat="1" ht="18.75" customHeight="1" x14ac:dyDescent="0.15">
      <c r="A18" s="87"/>
      <c r="B18" s="339"/>
      <c r="C18" s="152" t="s">
        <v>0</v>
      </c>
      <c r="D18" s="351"/>
      <c r="E18" s="352"/>
      <c r="F18" s="352"/>
      <c r="G18" s="352"/>
      <c r="H18" s="352"/>
      <c r="I18" s="352"/>
      <c r="J18" s="352"/>
      <c r="K18" s="352"/>
      <c r="L18" s="352"/>
      <c r="M18" s="352"/>
      <c r="N18" s="352"/>
      <c r="O18" s="353"/>
      <c r="P18" s="354" t="s">
        <v>1</v>
      </c>
      <c r="Q18" s="355"/>
      <c r="R18" s="341"/>
      <c r="S18" s="342"/>
      <c r="T18" s="342"/>
      <c r="U18" s="341"/>
      <c r="V18" s="342"/>
      <c r="W18" s="342"/>
      <c r="X18" s="421"/>
      <c r="Y18" s="422"/>
      <c r="Z18" s="354" t="s">
        <v>171</v>
      </c>
      <c r="AA18" s="356"/>
      <c r="AB18" s="456"/>
      <c r="AC18" s="360"/>
      <c r="AD18" s="360"/>
      <c r="AE18" s="360"/>
      <c r="AF18" s="360"/>
      <c r="AG18" s="361"/>
      <c r="AH18" s="80"/>
      <c r="AI18" s="79"/>
      <c r="AJ18" s="267"/>
      <c r="AK18" s="267"/>
      <c r="AL18" s="267"/>
      <c r="AM18" s="267"/>
      <c r="AN18" s="267"/>
      <c r="AO18" s="267"/>
      <c r="AP18" s="267"/>
      <c r="AQ18" s="267"/>
      <c r="AR18" s="267"/>
      <c r="AS18" s="267"/>
      <c r="AT18" s="267"/>
      <c r="AU18" s="267"/>
    </row>
    <row r="19" spans="1:47" s="82" customFormat="1" ht="18.75" customHeight="1" x14ac:dyDescent="0.15">
      <c r="A19" s="87"/>
      <c r="B19" s="339"/>
      <c r="C19" s="152" t="s">
        <v>2</v>
      </c>
      <c r="D19" s="351"/>
      <c r="E19" s="352"/>
      <c r="F19" s="352"/>
      <c r="G19" s="352"/>
      <c r="H19" s="352"/>
      <c r="I19" s="353"/>
      <c r="J19" s="352"/>
      <c r="K19" s="352"/>
      <c r="L19" s="352"/>
      <c r="M19" s="352"/>
      <c r="N19" s="352"/>
      <c r="O19" s="353"/>
      <c r="P19" s="354" t="s">
        <v>3</v>
      </c>
      <c r="Q19" s="355"/>
      <c r="R19" s="437"/>
      <c r="S19" s="438"/>
      <c r="T19" s="438"/>
      <c r="U19" s="440"/>
      <c r="V19" s="440"/>
      <c r="W19" s="156"/>
      <c r="X19" s="421"/>
      <c r="Y19" s="422"/>
      <c r="Z19" s="419" t="s">
        <v>172</v>
      </c>
      <c r="AA19" s="420"/>
      <c r="AB19" s="359"/>
      <c r="AC19" s="360"/>
      <c r="AD19" s="360"/>
      <c r="AE19" s="360"/>
      <c r="AF19" s="360"/>
      <c r="AG19" s="361"/>
      <c r="AH19" s="80"/>
      <c r="AI19" s="79"/>
      <c r="AJ19" s="185"/>
      <c r="AK19" s="185"/>
      <c r="AL19" s="81"/>
      <c r="AM19" s="81"/>
      <c r="AN19" s="81"/>
      <c r="AO19" s="192"/>
      <c r="AP19" s="192"/>
      <c r="AQ19" s="81"/>
      <c r="AR19" s="81"/>
      <c r="AS19" s="81"/>
      <c r="AT19" s="81"/>
      <c r="AU19" s="81"/>
    </row>
    <row r="20" spans="1:47" s="82" customFormat="1" ht="18.75" customHeight="1" x14ac:dyDescent="0.15">
      <c r="A20" s="87"/>
      <c r="B20" s="340"/>
      <c r="C20" s="157" t="s">
        <v>4</v>
      </c>
      <c r="D20" s="155" t="s">
        <v>117</v>
      </c>
      <c r="E20" s="343"/>
      <c r="F20" s="344"/>
      <c r="G20" s="345"/>
      <c r="H20" s="348"/>
      <c r="I20" s="349"/>
      <c r="J20" s="349"/>
      <c r="K20" s="349"/>
      <c r="L20" s="349"/>
      <c r="M20" s="349"/>
      <c r="N20" s="349"/>
      <c r="O20" s="349"/>
      <c r="P20" s="349"/>
      <c r="Q20" s="349"/>
      <c r="R20" s="349"/>
      <c r="S20" s="349"/>
      <c r="T20" s="349"/>
      <c r="U20" s="349"/>
      <c r="V20" s="349"/>
      <c r="W20" s="350"/>
      <c r="X20" s="416"/>
      <c r="Y20" s="417"/>
      <c r="Z20" s="417"/>
      <c r="AA20" s="417"/>
      <c r="AB20" s="417"/>
      <c r="AC20" s="417"/>
      <c r="AD20" s="417"/>
      <c r="AE20" s="417"/>
      <c r="AF20" s="417"/>
      <c r="AG20" s="418"/>
      <c r="AH20" s="80"/>
      <c r="AI20" s="79"/>
      <c r="AJ20" s="185"/>
      <c r="AK20" s="185"/>
      <c r="AL20" s="81"/>
      <c r="AM20" s="81"/>
      <c r="AN20" s="81"/>
      <c r="AO20" s="192"/>
      <c r="AP20" s="192"/>
      <c r="AQ20" s="81"/>
      <c r="AR20" s="81"/>
      <c r="AS20" s="81"/>
      <c r="AT20" s="81"/>
      <c r="AU20" s="81"/>
    </row>
    <row r="21" spans="1:47" s="285" customFormat="1" x14ac:dyDescent="0.15">
      <c r="B21" s="286" t="s">
        <v>241</v>
      </c>
      <c r="T21" s="287"/>
      <c r="AD21" s="288"/>
      <c r="AE21" s="288"/>
      <c r="AF21" s="288"/>
      <c r="AG21" s="288"/>
      <c r="AH21" s="289"/>
      <c r="AJ21" s="290"/>
      <c r="AK21" s="290"/>
      <c r="AL21" s="290"/>
      <c r="AM21" s="290"/>
      <c r="AN21" s="290"/>
      <c r="AO21" s="290"/>
      <c r="AP21" s="290"/>
      <c r="AQ21" s="290"/>
      <c r="AR21" s="290"/>
      <c r="AS21" s="290"/>
      <c r="AT21" s="290"/>
      <c r="AU21" s="291"/>
    </row>
    <row r="22" spans="1:47" s="82" customFormat="1" ht="18.75" customHeight="1" x14ac:dyDescent="0.15">
      <c r="A22" s="87"/>
      <c r="B22" s="338" t="s">
        <v>234</v>
      </c>
      <c r="C22" s="151" t="s">
        <v>119</v>
      </c>
      <c r="D22" s="425"/>
      <c r="E22" s="426"/>
      <c r="F22" s="426"/>
      <c r="G22" s="426"/>
      <c r="H22" s="426"/>
      <c r="I22" s="426"/>
      <c r="J22" s="426"/>
      <c r="K22" s="426"/>
      <c r="L22" s="426"/>
      <c r="M22" s="426"/>
      <c r="N22" s="426"/>
      <c r="O22" s="427"/>
      <c r="P22" s="428" t="s">
        <v>119</v>
      </c>
      <c r="Q22" s="429"/>
      <c r="R22" s="323"/>
      <c r="S22" s="324"/>
      <c r="T22" s="324"/>
      <c r="U22" s="323"/>
      <c r="V22" s="324"/>
      <c r="W22" s="324"/>
      <c r="X22" s="365"/>
      <c r="Y22" s="366"/>
      <c r="Z22" s="367" t="s">
        <v>183</v>
      </c>
      <c r="AA22" s="368"/>
      <c r="AB22" s="362"/>
      <c r="AC22" s="363"/>
      <c r="AD22" s="363"/>
      <c r="AE22" s="363"/>
      <c r="AF22" s="363"/>
      <c r="AG22" s="364"/>
      <c r="AH22" s="80"/>
      <c r="AI22" s="79"/>
      <c r="AJ22" s="185"/>
      <c r="AK22" s="185"/>
      <c r="AL22" s="81"/>
      <c r="AM22" s="81"/>
      <c r="AN22" s="81"/>
      <c r="AO22" s="192"/>
      <c r="AP22" s="192"/>
      <c r="AQ22" s="81"/>
      <c r="AR22" s="81"/>
      <c r="AS22" s="81"/>
      <c r="AT22" s="81"/>
      <c r="AU22" s="81"/>
    </row>
    <row r="23" spans="1:47" s="82" customFormat="1" ht="18.75" customHeight="1" x14ac:dyDescent="0.15">
      <c r="A23" s="87"/>
      <c r="B23" s="339"/>
      <c r="C23" s="152" t="s">
        <v>0</v>
      </c>
      <c r="D23" s="351"/>
      <c r="E23" s="352"/>
      <c r="F23" s="352"/>
      <c r="G23" s="352"/>
      <c r="H23" s="352"/>
      <c r="I23" s="352"/>
      <c r="J23" s="352"/>
      <c r="K23" s="352"/>
      <c r="L23" s="352"/>
      <c r="M23" s="352"/>
      <c r="N23" s="352"/>
      <c r="O23" s="353"/>
      <c r="P23" s="354" t="s">
        <v>1</v>
      </c>
      <c r="Q23" s="355"/>
      <c r="R23" s="341"/>
      <c r="S23" s="342"/>
      <c r="T23" s="342"/>
      <c r="U23" s="341"/>
      <c r="V23" s="342"/>
      <c r="W23" s="342"/>
      <c r="X23" s="421"/>
      <c r="Y23" s="422"/>
      <c r="Z23" s="354" t="s">
        <v>171</v>
      </c>
      <c r="AA23" s="356"/>
      <c r="AB23" s="456"/>
      <c r="AC23" s="360"/>
      <c r="AD23" s="360"/>
      <c r="AE23" s="360"/>
      <c r="AF23" s="360"/>
      <c r="AG23" s="361"/>
      <c r="AH23" s="80"/>
      <c r="AI23" s="79"/>
      <c r="AJ23" s="185"/>
      <c r="AK23" s="185"/>
      <c r="AL23" s="81"/>
      <c r="AM23" s="81"/>
      <c r="AN23" s="81"/>
      <c r="AO23" s="192"/>
      <c r="AP23" s="192"/>
      <c r="AQ23" s="81"/>
      <c r="AR23" s="81"/>
      <c r="AS23" s="81"/>
      <c r="AT23" s="81"/>
      <c r="AU23" s="81"/>
    </row>
    <row r="24" spans="1:47" s="82" customFormat="1" ht="18.75" customHeight="1" x14ac:dyDescent="0.15">
      <c r="A24" s="87"/>
      <c r="B24" s="339"/>
      <c r="C24" s="152" t="s">
        <v>2</v>
      </c>
      <c r="D24" s="351"/>
      <c r="E24" s="352"/>
      <c r="F24" s="352"/>
      <c r="G24" s="352"/>
      <c r="H24" s="352"/>
      <c r="I24" s="352"/>
      <c r="J24" s="299"/>
      <c r="K24" s="300"/>
      <c r="L24" s="300"/>
      <c r="M24" s="300"/>
      <c r="N24" s="300"/>
      <c r="O24" s="301"/>
      <c r="P24" s="354" t="s">
        <v>3</v>
      </c>
      <c r="Q24" s="355"/>
      <c r="R24" s="437"/>
      <c r="S24" s="438"/>
      <c r="T24" s="438"/>
      <c r="U24" s="440"/>
      <c r="V24" s="440"/>
      <c r="W24" s="156"/>
      <c r="X24" s="421"/>
      <c r="Y24" s="422"/>
      <c r="Z24" s="419" t="s">
        <v>172</v>
      </c>
      <c r="AA24" s="420"/>
      <c r="AB24" s="359"/>
      <c r="AC24" s="360"/>
      <c r="AD24" s="360"/>
      <c r="AE24" s="360"/>
      <c r="AF24" s="360"/>
      <c r="AG24" s="361"/>
      <c r="AH24" s="80"/>
      <c r="AI24" s="79"/>
      <c r="AJ24" s="185"/>
      <c r="AK24" s="185"/>
      <c r="AL24" s="81"/>
      <c r="AM24" s="81"/>
      <c r="AN24" s="81"/>
      <c r="AO24" s="192"/>
      <c r="AP24" s="192"/>
      <c r="AQ24" s="81"/>
      <c r="AR24" s="81"/>
      <c r="AS24" s="81"/>
      <c r="AT24" s="81"/>
      <c r="AU24" s="81"/>
    </row>
    <row r="25" spans="1:47" s="82" customFormat="1" ht="18.75" customHeight="1" x14ac:dyDescent="0.15">
      <c r="A25" s="87"/>
      <c r="B25" s="340"/>
      <c r="C25" s="157" t="s">
        <v>4</v>
      </c>
      <c r="D25" s="155" t="s">
        <v>117</v>
      </c>
      <c r="E25" s="343"/>
      <c r="F25" s="344"/>
      <c r="G25" s="345"/>
      <c r="H25" s="348"/>
      <c r="I25" s="349"/>
      <c r="J25" s="349"/>
      <c r="K25" s="349"/>
      <c r="L25" s="349"/>
      <c r="M25" s="349"/>
      <c r="N25" s="349"/>
      <c r="O25" s="349"/>
      <c r="P25" s="349"/>
      <c r="Q25" s="349"/>
      <c r="R25" s="349"/>
      <c r="S25" s="349"/>
      <c r="T25" s="349"/>
      <c r="U25" s="349"/>
      <c r="V25" s="349"/>
      <c r="W25" s="350"/>
      <c r="X25" s="416"/>
      <c r="Y25" s="417"/>
      <c r="Z25" s="417"/>
      <c r="AA25" s="417"/>
      <c r="AB25" s="417"/>
      <c r="AC25" s="417"/>
      <c r="AD25" s="417"/>
      <c r="AE25" s="417"/>
      <c r="AF25" s="417"/>
      <c r="AG25" s="418"/>
      <c r="AH25" s="80"/>
      <c r="AI25" s="79"/>
      <c r="AJ25" s="185"/>
      <c r="AK25" s="185"/>
      <c r="AL25" s="81"/>
      <c r="AM25" s="81"/>
      <c r="AN25" s="81"/>
      <c r="AO25" s="192"/>
      <c r="AP25" s="192"/>
      <c r="AQ25" s="81"/>
      <c r="AR25" s="81"/>
      <c r="AS25" s="81"/>
      <c r="AT25" s="81"/>
      <c r="AU25" s="81"/>
    </row>
    <row r="26" spans="1:47" s="82" customFormat="1" ht="10.5" customHeight="1" x14ac:dyDescent="0.15">
      <c r="AH26" s="92"/>
      <c r="AJ26" s="185"/>
      <c r="AK26" s="185"/>
      <c r="AL26" s="81"/>
      <c r="AM26" s="81"/>
      <c r="AN26" s="81"/>
      <c r="AO26" s="192"/>
      <c r="AP26" s="192"/>
      <c r="AQ26" s="81"/>
      <c r="AR26" s="81"/>
      <c r="AS26" s="81"/>
      <c r="AT26" s="81"/>
      <c r="AU26" s="81"/>
    </row>
    <row r="27" spans="1:47" s="82" customFormat="1" ht="18.75" hidden="1" customHeight="1" x14ac:dyDescent="0.15">
      <c r="A27" s="87"/>
      <c r="B27" s="338" t="s">
        <v>185</v>
      </c>
      <c r="C27" s="151" t="s">
        <v>119</v>
      </c>
      <c r="D27" s="425"/>
      <c r="E27" s="426"/>
      <c r="F27" s="426"/>
      <c r="G27" s="426"/>
      <c r="H27" s="426"/>
      <c r="I27" s="426"/>
      <c r="J27" s="426"/>
      <c r="K27" s="426"/>
      <c r="L27" s="426"/>
      <c r="M27" s="426"/>
      <c r="N27" s="426"/>
      <c r="O27" s="427"/>
      <c r="P27" s="428" t="s">
        <v>186</v>
      </c>
      <c r="Q27" s="429"/>
      <c r="R27" s="323"/>
      <c r="S27" s="324"/>
      <c r="T27" s="324"/>
      <c r="U27" s="323"/>
      <c r="V27" s="324"/>
      <c r="W27" s="324"/>
      <c r="X27" s="365"/>
      <c r="Y27" s="366"/>
      <c r="Z27" s="367" t="s">
        <v>183</v>
      </c>
      <c r="AA27" s="368"/>
      <c r="AB27" s="362"/>
      <c r="AC27" s="363"/>
      <c r="AD27" s="363"/>
      <c r="AE27" s="363"/>
      <c r="AF27" s="363"/>
      <c r="AG27" s="364"/>
      <c r="AH27" s="80"/>
      <c r="AI27" s="79"/>
      <c r="AJ27" s="185"/>
      <c r="AK27" s="185"/>
      <c r="AL27" s="81"/>
      <c r="AM27" s="81"/>
      <c r="AN27" s="81"/>
      <c r="AO27" s="192"/>
      <c r="AP27" s="192"/>
      <c r="AQ27" s="81"/>
      <c r="AR27" s="81"/>
      <c r="AS27" s="81"/>
      <c r="AT27" s="81"/>
      <c r="AU27" s="81"/>
    </row>
    <row r="28" spans="1:47" s="82" customFormat="1" ht="18.75" hidden="1" customHeight="1" x14ac:dyDescent="0.15">
      <c r="A28" s="87"/>
      <c r="B28" s="339"/>
      <c r="C28" s="152" t="s">
        <v>0</v>
      </c>
      <c r="D28" s="351"/>
      <c r="E28" s="352"/>
      <c r="F28" s="352"/>
      <c r="G28" s="352"/>
      <c r="H28" s="352"/>
      <c r="I28" s="352"/>
      <c r="J28" s="352"/>
      <c r="K28" s="352"/>
      <c r="L28" s="352"/>
      <c r="M28" s="352"/>
      <c r="N28" s="352"/>
      <c r="O28" s="353"/>
      <c r="P28" s="354" t="s">
        <v>1</v>
      </c>
      <c r="Q28" s="355"/>
      <c r="R28" s="341"/>
      <c r="S28" s="342"/>
      <c r="T28" s="342"/>
      <c r="U28" s="341"/>
      <c r="V28" s="342"/>
      <c r="W28" s="342"/>
      <c r="X28" s="421"/>
      <c r="Y28" s="422"/>
      <c r="Z28" s="354" t="s">
        <v>171</v>
      </c>
      <c r="AA28" s="356"/>
      <c r="AB28" s="456"/>
      <c r="AC28" s="360"/>
      <c r="AD28" s="360"/>
      <c r="AE28" s="360"/>
      <c r="AF28" s="360"/>
      <c r="AG28" s="361"/>
      <c r="AH28" s="80"/>
      <c r="AI28" s="79"/>
      <c r="AJ28" s="185"/>
      <c r="AK28" s="185"/>
      <c r="AL28" s="81"/>
      <c r="AM28" s="81"/>
      <c r="AN28" s="81"/>
      <c r="AO28" s="192"/>
      <c r="AP28" s="192"/>
      <c r="AQ28" s="81"/>
      <c r="AR28" s="81"/>
      <c r="AS28" s="81"/>
      <c r="AT28" s="81"/>
      <c r="AU28" s="81"/>
    </row>
    <row r="29" spans="1:47" s="82" customFormat="1" ht="18.75" hidden="1" customHeight="1" x14ac:dyDescent="0.15">
      <c r="A29" s="87"/>
      <c r="B29" s="339"/>
      <c r="C29" s="152" t="s">
        <v>2</v>
      </c>
      <c r="D29" s="351"/>
      <c r="E29" s="352"/>
      <c r="F29" s="352"/>
      <c r="G29" s="352"/>
      <c r="H29" s="352"/>
      <c r="I29" s="352"/>
      <c r="J29" s="299"/>
      <c r="K29" s="300"/>
      <c r="L29" s="300"/>
      <c r="M29" s="300"/>
      <c r="N29" s="300"/>
      <c r="O29" s="301"/>
      <c r="P29" s="354" t="s">
        <v>3</v>
      </c>
      <c r="Q29" s="355"/>
      <c r="R29" s="437"/>
      <c r="S29" s="438"/>
      <c r="T29" s="438"/>
      <c r="U29" s="440"/>
      <c r="V29" s="440"/>
      <c r="W29" s="156"/>
      <c r="X29" s="421"/>
      <c r="Y29" s="422"/>
      <c r="Z29" s="419" t="s">
        <v>172</v>
      </c>
      <c r="AA29" s="420"/>
      <c r="AB29" s="359"/>
      <c r="AC29" s="360"/>
      <c r="AD29" s="360"/>
      <c r="AE29" s="360"/>
      <c r="AF29" s="360"/>
      <c r="AG29" s="361"/>
      <c r="AH29" s="80"/>
      <c r="AI29" s="79"/>
      <c r="AJ29" s="185"/>
      <c r="AK29" s="185"/>
      <c r="AL29" s="81"/>
      <c r="AM29" s="81"/>
      <c r="AN29" s="81"/>
      <c r="AO29" s="192"/>
      <c r="AP29" s="192"/>
      <c r="AQ29" s="81"/>
      <c r="AR29" s="81"/>
      <c r="AS29" s="81"/>
      <c r="AT29" s="81"/>
      <c r="AU29" s="81"/>
    </row>
    <row r="30" spans="1:47" s="82" customFormat="1" ht="18.75" hidden="1" customHeight="1" x14ac:dyDescent="0.15">
      <c r="A30" s="87"/>
      <c r="B30" s="340"/>
      <c r="C30" s="157" t="s">
        <v>4</v>
      </c>
      <c r="D30" s="155" t="s">
        <v>117</v>
      </c>
      <c r="E30" s="343"/>
      <c r="F30" s="344"/>
      <c r="G30" s="345"/>
      <c r="H30" s="348"/>
      <c r="I30" s="349"/>
      <c r="J30" s="349"/>
      <c r="K30" s="349"/>
      <c r="L30" s="349"/>
      <c r="M30" s="349"/>
      <c r="N30" s="349"/>
      <c r="O30" s="349"/>
      <c r="P30" s="349"/>
      <c r="Q30" s="349"/>
      <c r="R30" s="349"/>
      <c r="S30" s="349"/>
      <c r="T30" s="349"/>
      <c r="U30" s="349"/>
      <c r="V30" s="349"/>
      <c r="W30" s="350"/>
      <c r="X30" s="416"/>
      <c r="Y30" s="417"/>
      <c r="Z30" s="417"/>
      <c r="AA30" s="417"/>
      <c r="AB30" s="417"/>
      <c r="AC30" s="417"/>
      <c r="AD30" s="417"/>
      <c r="AE30" s="417"/>
      <c r="AF30" s="417"/>
      <c r="AG30" s="418"/>
      <c r="AH30" s="80"/>
      <c r="AI30" s="79"/>
      <c r="AJ30" s="185"/>
      <c r="AK30" s="185"/>
      <c r="AL30" s="81"/>
      <c r="AM30" s="81"/>
      <c r="AN30" s="81"/>
      <c r="AO30" s="192"/>
      <c r="AP30" s="192"/>
      <c r="AQ30" s="81"/>
      <c r="AR30" s="81"/>
      <c r="AS30" s="81"/>
      <c r="AT30" s="81"/>
      <c r="AU30" s="81"/>
    </row>
    <row r="31" spans="1:47" s="82" customFormat="1" x14ac:dyDescent="0.15">
      <c r="B31" s="284" t="s">
        <v>240</v>
      </c>
      <c r="C31" s="284"/>
      <c r="D31" s="284"/>
      <c r="E31" s="284"/>
      <c r="F31" s="284"/>
      <c r="G31" s="284"/>
      <c r="H31" s="93"/>
      <c r="I31" s="94"/>
      <c r="J31" s="94"/>
      <c r="K31" s="94"/>
      <c r="L31" s="94"/>
      <c r="M31" s="94"/>
      <c r="N31" s="94"/>
      <c r="O31" s="94"/>
      <c r="P31" s="94"/>
      <c r="Q31" s="94"/>
      <c r="R31" s="94"/>
      <c r="S31" s="94"/>
      <c r="T31" s="94"/>
      <c r="U31" s="94"/>
      <c r="V31" s="94"/>
      <c r="W31" s="94"/>
      <c r="X31" s="94"/>
      <c r="Y31" s="94"/>
      <c r="Z31" s="94"/>
      <c r="AA31" s="94"/>
      <c r="AB31" s="94"/>
      <c r="AC31" s="94"/>
      <c r="AD31" s="94"/>
      <c r="AE31" s="94"/>
      <c r="AF31" s="94"/>
      <c r="AG31" s="94"/>
      <c r="AH31" s="80"/>
      <c r="AI31" s="79"/>
      <c r="AJ31" s="185"/>
      <c r="AK31" s="185"/>
      <c r="AL31" s="81"/>
      <c r="AM31" s="81"/>
      <c r="AN31" s="81"/>
      <c r="AO31" s="192"/>
      <c r="AP31" s="192"/>
      <c r="AQ31" s="81"/>
      <c r="AR31" s="81"/>
      <c r="AS31" s="81"/>
      <c r="AT31" s="81"/>
      <c r="AU31" s="81"/>
    </row>
    <row r="32" spans="1:47" s="82" customFormat="1" x14ac:dyDescent="0.15">
      <c r="A32" s="87"/>
      <c r="B32" s="459" t="s">
        <v>238</v>
      </c>
      <c r="C32" s="460"/>
      <c r="D32" s="454" t="s">
        <v>156</v>
      </c>
      <c r="E32" s="479"/>
      <c r="F32" s="479"/>
      <c r="G32" s="479"/>
      <c r="H32" s="479"/>
      <c r="I32" s="479"/>
      <c r="J32" s="53" t="str">
        <f>VLOOKUP($K$32,$AL$12:$AM$17,2,FALSE)</f>
        <v>9</v>
      </c>
      <c r="K32" s="325" t="s">
        <v>150</v>
      </c>
      <c r="L32" s="326"/>
      <c r="M32" s="327"/>
      <c r="N32" s="95" t="str">
        <f>IF(J32="3",IF(OR($D$23="",$R$23="",$H$25="",$AB$22=""),"発送先情報を入力してください",""),IF(J32="2",IF(OR($D$18="",$R$18="",$H$20="",$AB$17=""),"請求先情報を入力してください",""),IF(J32="4",IF(OR($D$28="",$R$28="",$H$30="",$AB$27=""),"企業担当者2情報を入力してください",""),IF(J32=0,"教材発送先を選択してください",""))))</f>
        <v/>
      </c>
      <c r="O32" s="95"/>
      <c r="P32" s="95"/>
      <c r="Q32" s="95"/>
      <c r="R32" s="96"/>
      <c r="S32" s="97"/>
      <c r="T32" s="98"/>
      <c r="U32" s="97"/>
      <c r="V32" s="97"/>
      <c r="W32" s="96"/>
      <c r="X32" s="96"/>
      <c r="Y32" s="96"/>
      <c r="Z32" s="96"/>
      <c r="AA32" s="96"/>
      <c r="AB32" s="96"/>
      <c r="AC32" s="96"/>
      <c r="AD32" s="96"/>
      <c r="AE32" s="96"/>
      <c r="AF32" s="96"/>
      <c r="AG32" s="96"/>
      <c r="AH32" s="80"/>
      <c r="AI32" s="79"/>
      <c r="AJ32" s="185"/>
      <c r="AK32" s="185"/>
      <c r="AL32" s="81"/>
      <c r="AM32" s="81"/>
      <c r="AN32" s="81"/>
      <c r="AO32" s="192"/>
      <c r="AP32" s="192"/>
      <c r="AQ32" s="81"/>
      <c r="AR32" s="81"/>
      <c r="AS32" s="81"/>
      <c r="AT32" s="81"/>
      <c r="AU32" s="81"/>
    </row>
    <row r="33" spans="1:47" s="82" customFormat="1" ht="15" hidden="1" customHeight="1" x14ac:dyDescent="0.15">
      <c r="A33" s="87"/>
      <c r="B33" s="461"/>
      <c r="C33" s="462"/>
      <c r="D33" s="454" t="s">
        <v>135</v>
      </c>
      <c r="E33" s="455"/>
      <c r="F33" s="455"/>
      <c r="G33" s="455"/>
      <c r="H33" s="455"/>
      <c r="I33" s="455"/>
      <c r="J33" s="53"/>
      <c r="K33" s="451"/>
      <c r="L33" s="452"/>
      <c r="M33" s="453"/>
      <c r="N33" s="95"/>
      <c r="O33" s="95"/>
      <c r="P33" s="95"/>
      <c r="Q33" s="95"/>
      <c r="R33" s="96"/>
      <c r="S33" s="97"/>
      <c r="T33" s="97"/>
      <c r="U33" s="97"/>
      <c r="V33" s="97"/>
      <c r="W33" s="96"/>
      <c r="X33" s="96"/>
      <c r="Y33" s="96"/>
      <c r="Z33" s="96"/>
      <c r="AA33" s="96"/>
      <c r="AB33" s="96"/>
      <c r="AC33" s="96"/>
      <c r="AD33" s="96"/>
      <c r="AE33" s="96"/>
      <c r="AF33" s="96"/>
      <c r="AG33" s="96"/>
      <c r="AH33" s="80"/>
      <c r="AI33" s="79"/>
      <c r="AJ33" s="185"/>
      <c r="AK33" s="185"/>
      <c r="AL33" s="81"/>
      <c r="AM33" s="81"/>
      <c r="AN33" s="81"/>
      <c r="AO33" s="192"/>
      <c r="AP33" s="192"/>
      <c r="AQ33" s="81"/>
      <c r="AR33" s="81"/>
      <c r="AS33" s="81"/>
      <c r="AT33" s="81"/>
      <c r="AU33" s="81"/>
    </row>
    <row r="34" spans="1:47" s="82" customFormat="1" ht="15" hidden="1" customHeight="1" x14ac:dyDescent="0.15">
      <c r="A34" s="87"/>
      <c r="B34" s="461"/>
      <c r="C34" s="462"/>
      <c r="D34" s="454" t="s">
        <v>136</v>
      </c>
      <c r="E34" s="455"/>
      <c r="F34" s="455"/>
      <c r="G34" s="455"/>
      <c r="H34" s="455"/>
      <c r="I34" s="455"/>
      <c r="J34" s="53" t="str">
        <f>VLOOKUP($K$34,$AJ$12:$AK$13,2,FALSE)</f>
        <v>0</v>
      </c>
      <c r="K34" s="538" t="s">
        <v>149</v>
      </c>
      <c r="L34" s="539"/>
      <c r="M34" s="540"/>
      <c r="N34" s="95"/>
      <c r="O34" s="95"/>
      <c r="P34" s="95"/>
      <c r="Q34" s="95"/>
      <c r="R34" s="96"/>
      <c r="S34" s="97"/>
      <c r="T34" s="97"/>
      <c r="U34" s="97"/>
      <c r="V34" s="97"/>
      <c r="W34" s="96"/>
      <c r="X34" s="96"/>
      <c r="Y34" s="96"/>
      <c r="Z34" s="96"/>
      <c r="AA34" s="96"/>
      <c r="AB34" s="96"/>
      <c r="AC34" s="96"/>
      <c r="AD34" s="96"/>
      <c r="AE34" s="96"/>
      <c r="AF34" s="96"/>
      <c r="AG34" s="96"/>
      <c r="AH34" s="80"/>
      <c r="AI34" s="79"/>
      <c r="AJ34" s="185"/>
      <c r="AK34" s="185"/>
      <c r="AL34" s="81"/>
      <c r="AM34" s="81"/>
      <c r="AN34" s="81"/>
      <c r="AO34" s="192"/>
      <c r="AP34" s="192"/>
      <c r="AQ34" s="81"/>
      <c r="AR34" s="81"/>
      <c r="AS34" s="81"/>
      <c r="AT34" s="81"/>
      <c r="AU34" s="81"/>
    </row>
    <row r="35" spans="1:47" s="82" customFormat="1" ht="15" hidden="1" customHeight="1" x14ac:dyDescent="0.15">
      <c r="A35" s="87"/>
      <c r="B35" s="461"/>
      <c r="C35" s="462"/>
      <c r="D35" s="454" t="s">
        <v>118</v>
      </c>
      <c r="E35" s="455"/>
      <c r="F35" s="455"/>
      <c r="G35" s="455"/>
      <c r="H35" s="455"/>
      <c r="I35" s="455"/>
      <c r="J35" s="53" t="str">
        <f>VLOOKUP($K$35,$AJ$12:$AK$13,2,FALSE)</f>
        <v>1</v>
      </c>
      <c r="K35" s="451" t="s">
        <v>148</v>
      </c>
      <c r="L35" s="452"/>
      <c r="M35" s="453"/>
      <c r="N35" s="95"/>
      <c r="O35" s="95"/>
      <c r="P35" s="95"/>
      <c r="Q35" s="95"/>
      <c r="R35" s="96"/>
      <c r="S35" s="97"/>
      <c r="T35" s="97"/>
      <c r="U35" s="97"/>
      <c r="V35" s="97"/>
      <c r="W35" s="96"/>
      <c r="X35" s="96"/>
      <c r="Y35" s="96"/>
      <c r="Z35" s="96"/>
      <c r="AA35" s="96"/>
      <c r="AB35" s="96"/>
      <c r="AC35" s="96"/>
      <c r="AD35" s="96"/>
      <c r="AE35" s="96"/>
      <c r="AF35" s="96"/>
      <c r="AG35" s="96"/>
      <c r="AH35" s="80"/>
      <c r="AI35" s="79"/>
      <c r="AJ35" s="185"/>
      <c r="AK35" s="185"/>
      <c r="AL35" s="81"/>
      <c r="AM35" s="81"/>
      <c r="AN35" s="81"/>
      <c r="AO35" s="192"/>
      <c r="AP35" s="192"/>
      <c r="AQ35" s="81"/>
      <c r="AR35" s="81"/>
      <c r="AS35" s="81"/>
      <c r="AT35" s="81"/>
      <c r="AU35" s="81"/>
    </row>
    <row r="36" spans="1:47" s="82" customFormat="1" ht="14.25" hidden="1" customHeight="1" x14ac:dyDescent="0.15">
      <c r="A36" s="87"/>
      <c r="B36" s="461"/>
      <c r="C36" s="462"/>
      <c r="D36" s="454" t="s">
        <v>133</v>
      </c>
      <c r="E36" s="455"/>
      <c r="F36" s="455"/>
      <c r="G36" s="455"/>
      <c r="H36" s="455"/>
      <c r="I36" s="455"/>
      <c r="J36" s="53" t="str">
        <f>IF($K$36="教材と同じ",$J$32,VLOOKUP($K$36,$AN$12:$AO$17,2,FALSE))</f>
        <v>9</v>
      </c>
      <c r="K36" s="325" t="s">
        <v>151</v>
      </c>
      <c r="L36" s="326"/>
      <c r="M36" s="327"/>
      <c r="N36" s="95" t="str">
        <f t="shared" ref="N36:N51" si="0">IF(J36="3",IF(OR($D$23="",$R$23="",$H$25="",$AB$22=""),"企業担当者情報を入力してください",""),IF(J36="2",IF(OR($D$18="",$R$18="",$H$20="",$AB$17=""),"請求先情報を入力してください",""),IF(J36="4",IF(OR($D$28="",$R$28="",$H$30="",$AB$27=""),"企業担当者2情報を入力してください",""),"")))</f>
        <v/>
      </c>
      <c r="O36" s="99"/>
      <c r="P36" s="99"/>
      <c r="Q36" s="99"/>
      <c r="R36" s="99"/>
      <c r="S36" s="99"/>
      <c r="T36" s="99"/>
      <c r="U36" s="159" t="e">
        <f>IF(LEN(#REF!&amp;AI63&amp;#REF!&amp;#REF!&amp;#REF!&amp;#REF!&amp;#REF!&amp;#REF!&amp;#REF!&amp;#REF!&amp;#REF!&amp;#REF!&amp;#REF!&amp;#REF!&amp;#REF!&amp;AI64&amp;AI65&amp;AI66&amp;AI67&amp;AI70&amp;AI71&amp;AI72&amp;AI73&amp;AI74&amp;AI76&amp;AI77&amp;AI78&amp;AI79&amp;AI80&amp;AI81&amp;AI82)&gt;0,"エラーが発生しています。備考欄の右横のエラーメッセージをご確認ください。"," ")</f>
        <v>#REF!</v>
      </c>
      <c r="V36" s="99"/>
      <c r="W36" s="99"/>
      <c r="X36" s="99"/>
      <c r="Y36" s="96"/>
      <c r="Z36" s="96"/>
      <c r="AA36" s="96"/>
      <c r="AB36" s="96"/>
      <c r="AC36" s="96"/>
      <c r="AD36" s="96"/>
      <c r="AE36" s="96"/>
      <c r="AF36" s="96"/>
      <c r="AG36" s="96"/>
      <c r="AH36" s="80"/>
      <c r="AI36" s="79"/>
      <c r="AJ36" s="185"/>
      <c r="AK36" s="185"/>
      <c r="AL36" s="81"/>
      <c r="AM36" s="81"/>
      <c r="AN36" s="81"/>
      <c r="AO36" s="192"/>
      <c r="AP36" s="192"/>
      <c r="AQ36" s="81"/>
      <c r="AR36" s="81"/>
      <c r="AS36" s="81"/>
      <c r="AT36" s="81"/>
      <c r="AU36" s="81"/>
    </row>
    <row r="37" spans="1:47" s="82" customFormat="1" ht="14.25" hidden="1" customHeight="1" x14ac:dyDescent="0.15">
      <c r="A37" s="87"/>
      <c r="B37" s="461"/>
      <c r="C37" s="462"/>
      <c r="D37" s="454" t="s">
        <v>132</v>
      </c>
      <c r="E37" s="455"/>
      <c r="F37" s="455"/>
      <c r="G37" s="455"/>
      <c r="H37" s="455"/>
      <c r="I37" s="455"/>
      <c r="J37" s="53" t="str">
        <f>VLOOKUP($K$37,$AP$12:$AQ$17,2,FALSE)</f>
        <v>8</v>
      </c>
      <c r="K37" s="325" t="s">
        <v>149</v>
      </c>
      <c r="L37" s="326"/>
      <c r="M37" s="327"/>
      <c r="N37" s="95" t="str">
        <f t="shared" si="0"/>
        <v/>
      </c>
      <c r="O37" s="96"/>
      <c r="P37" s="96"/>
      <c r="Q37" s="96"/>
      <c r="R37" s="96"/>
      <c r="S37" s="100"/>
      <c r="T37" s="95" t="str">
        <f>IF(AND(J36="0",J37="0"),"個人評価採点票が個人の場合、(控）を個人にはできません。","")</f>
        <v/>
      </c>
      <c r="U37" s="96"/>
      <c r="X37" s="96"/>
      <c r="Y37" s="96"/>
      <c r="AA37" s="96"/>
      <c r="AB37" s="96"/>
      <c r="AC37" s="96"/>
      <c r="AD37" s="96"/>
      <c r="AE37" s="96"/>
      <c r="AF37" s="96"/>
      <c r="AG37" s="96"/>
      <c r="AH37" s="80"/>
      <c r="AI37" s="79"/>
      <c r="AJ37" s="185"/>
      <c r="AK37" s="185"/>
      <c r="AL37" s="81"/>
      <c r="AM37" s="81"/>
      <c r="AN37" s="81"/>
      <c r="AO37" s="192"/>
      <c r="AP37" s="192"/>
      <c r="AQ37" s="81"/>
      <c r="AR37" s="81"/>
      <c r="AS37" s="81"/>
      <c r="AT37" s="81"/>
      <c r="AU37" s="81"/>
    </row>
    <row r="38" spans="1:47" s="82" customFormat="1" ht="14.25" hidden="1" customHeight="1" x14ac:dyDescent="0.15">
      <c r="A38" s="87"/>
      <c r="B38" s="461"/>
      <c r="C38" s="462"/>
      <c r="D38" s="454" t="s">
        <v>123</v>
      </c>
      <c r="E38" s="455"/>
      <c r="F38" s="455"/>
      <c r="G38" s="455"/>
      <c r="H38" s="455"/>
      <c r="I38" s="455"/>
      <c r="J38" s="53" t="str">
        <f>IF($K$38="教材と同じ",$J$32,VLOOKUP($K$38,$AN$12:$AO$17,2,FALSE))</f>
        <v>9</v>
      </c>
      <c r="K38" s="325" t="s">
        <v>151</v>
      </c>
      <c r="L38" s="326"/>
      <c r="M38" s="327"/>
      <c r="N38" s="95" t="str">
        <f t="shared" si="0"/>
        <v/>
      </c>
      <c r="O38" s="95"/>
      <c r="P38" s="74"/>
      <c r="Q38" s="96"/>
      <c r="R38" s="96"/>
      <c r="S38" s="101"/>
      <c r="T38" s="96"/>
      <c r="U38" s="101"/>
      <c r="V38" s="96"/>
      <c r="W38" s="96"/>
      <c r="Y38" s="96"/>
      <c r="AA38" s="96"/>
      <c r="AB38" s="96"/>
      <c r="AC38" s="96"/>
      <c r="AD38" s="96"/>
      <c r="AE38" s="96"/>
      <c r="AF38" s="96"/>
      <c r="AG38" s="96"/>
      <c r="AH38" s="80"/>
      <c r="AI38" s="79"/>
      <c r="AJ38" s="185"/>
      <c r="AK38" s="185"/>
      <c r="AL38" s="81"/>
      <c r="AM38" s="81"/>
      <c r="AN38" s="81"/>
      <c r="AO38" s="192"/>
      <c r="AP38" s="192"/>
      <c r="AQ38" s="81"/>
      <c r="AR38" s="81"/>
      <c r="AS38" s="81"/>
      <c r="AT38" s="81"/>
      <c r="AU38" s="81"/>
    </row>
    <row r="39" spans="1:47" s="82" customFormat="1" ht="14.25" hidden="1" customHeight="1" x14ac:dyDescent="0.15">
      <c r="A39" s="87"/>
      <c r="B39" s="461"/>
      <c r="C39" s="462"/>
      <c r="D39" s="454" t="s">
        <v>173</v>
      </c>
      <c r="E39" s="455"/>
      <c r="F39" s="455"/>
      <c r="G39" s="455"/>
      <c r="H39" s="455"/>
      <c r="I39" s="455"/>
      <c r="J39" s="53" t="str">
        <f>VLOOKUP($K$39,$AR$12:$AS$16,2,FALSE)</f>
        <v>8</v>
      </c>
      <c r="K39" s="325" t="s">
        <v>149</v>
      </c>
      <c r="L39" s="326"/>
      <c r="M39" s="327"/>
      <c r="N39" s="95" t="str">
        <f t="shared" si="0"/>
        <v/>
      </c>
      <c r="O39" s="95"/>
      <c r="P39" s="74"/>
      <c r="Q39" s="96"/>
      <c r="R39" s="96"/>
      <c r="S39" s="101"/>
      <c r="T39" s="96"/>
      <c r="U39" s="101"/>
      <c r="V39" s="96"/>
      <c r="W39" s="96"/>
      <c r="X39" s="96"/>
      <c r="Y39" s="96"/>
      <c r="Z39" s="96"/>
      <c r="AA39" s="96"/>
      <c r="AB39" s="96"/>
      <c r="AC39" s="96"/>
      <c r="AD39" s="96"/>
      <c r="AE39" s="96"/>
      <c r="AF39" s="96"/>
      <c r="AG39" s="96"/>
      <c r="AH39" s="80"/>
      <c r="AI39" s="79"/>
      <c r="AJ39" s="185"/>
      <c r="AK39" s="185"/>
      <c r="AL39" s="81"/>
      <c r="AM39" s="81"/>
      <c r="AN39" s="81"/>
      <c r="AO39" s="192"/>
      <c r="AP39" s="192"/>
      <c r="AQ39" s="81"/>
      <c r="AR39" s="81"/>
      <c r="AS39" s="81"/>
      <c r="AT39" s="81"/>
      <c r="AU39" s="81"/>
    </row>
    <row r="40" spans="1:47" s="82" customFormat="1" ht="14.25" hidden="1" customHeight="1" x14ac:dyDescent="0.15">
      <c r="A40" s="87"/>
      <c r="B40" s="461"/>
      <c r="C40" s="462"/>
      <c r="D40" s="454" t="s">
        <v>124</v>
      </c>
      <c r="E40" s="455"/>
      <c r="F40" s="455"/>
      <c r="G40" s="455"/>
      <c r="H40" s="455"/>
      <c r="I40" s="455"/>
      <c r="J40" s="53" t="str">
        <f>IF($K$40="教材と同じ",$J$32,VLOOKUP($K$40,$AN$12:$AO$17,2,FALSE))</f>
        <v>9</v>
      </c>
      <c r="K40" s="325" t="s">
        <v>151</v>
      </c>
      <c r="L40" s="326"/>
      <c r="M40" s="327"/>
      <c r="N40" s="95" t="str">
        <f t="shared" si="0"/>
        <v/>
      </c>
      <c r="O40" s="95"/>
      <c r="P40" s="74"/>
      <c r="Q40" s="96"/>
      <c r="R40" s="96"/>
      <c r="S40" s="101"/>
      <c r="T40" s="96"/>
      <c r="U40" s="101"/>
      <c r="V40" s="96"/>
      <c r="W40" s="96"/>
      <c r="X40" s="96"/>
      <c r="Y40" s="96"/>
      <c r="Z40" s="96"/>
      <c r="AA40" s="96"/>
      <c r="AB40" s="96"/>
      <c r="AC40" s="96"/>
      <c r="AD40" s="96"/>
      <c r="AE40" s="96"/>
      <c r="AF40" s="96"/>
      <c r="AG40" s="96"/>
      <c r="AH40" s="80"/>
      <c r="AI40" s="79"/>
      <c r="AJ40" s="185"/>
      <c r="AK40" s="185"/>
      <c r="AL40" s="81"/>
      <c r="AM40" s="81"/>
      <c r="AN40" s="81"/>
      <c r="AO40" s="192"/>
      <c r="AP40" s="192"/>
      <c r="AQ40" s="81"/>
      <c r="AR40" s="81"/>
      <c r="AS40" s="81"/>
      <c r="AT40" s="81"/>
      <c r="AU40" s="81"/>
    </row>
    <row r="41" spans="1:47" s="82" customFormat="1" ht="14.25" hidden="1" customHeight="1" x14ac:dyDescent="0.15">
      <c r="A41" s="87"/>
      <c r="B41" s="461"/>
      <c r="C41" s="462"/>
      <c r="D41" s="454" t="s">
        <v>125</v>
      </c>
      <c r="E41" s="455"/>
      <c r="F41" s="455"/>
      <c r="G41" s="455"/>
      <c r="H41" s="455"/>
      <c r="I41" s="455"/>
      <c r="J41" s="53" t="str">
        <f>IF($K$41="教材と同じ",$J$32,VLOOKUP($K$41,$AN$12:$AO$17,2,FALSE))</f>
        <v>9</v>
      </c>
      <c r="K41" s="325" t="s">
        <v>151</v>
      </c>
      <c r="L41" s="326"/>
      <c r="M41" s="327"/>
      <c r="N41" s="95" t="str">
        <f t="shared" si="0"/>
        <v/>
      </c>
      <c r="O41" s="95"/>
      <c r="P41" s="74"/>
      <c r="Q41" s="96"/>
      <c r="R41" s="96"/>
      <c r="S41" s="101"/>
      <c r="T41" s="96"/>
      <c r="U41" s="101"/>
      <c r="V41" s="96"/>
      <c r="W41" s="96"/>
      <c r="X41" s="96"/>
      <c r="Y41" s="96"/>
      <c r="Z41" s="96"/>
      <c r="AA41" s="96"/>
      <c r="AB41" s="96"/>
      <c r="AC41" s="96"/>
      <c r="AD41" s="96"/>
      <c r="AE41" s="96"/>
      <c r="AF41" s="96"/>
      <c r="AG41" s="96"/>
      <c r="AH41" s="80"/>
      <c r="AI41" s="79"/>
      <c r="AJ41" s="185"/>
      <c r="AK41" s="185"/>
      <c r="AL41" s="81"/>
      <c r="AM41" s="81"/>
      <c r="AN41" s="81"/>
      <c r="AO41" s="192"/>
      <c r="AP41" s="192"/>
      <c r="AQ41" s="81"/>
      <c r="AR41" s="81"/>
      <c r="AS41" s="81"/>
      <c r="AT41" s="81"/>
      <c r="AU41" s="81"/>
    </row>
    <row r="42" spans="1:47" s="82" customFormat="1" ht="14.25" hidden="1" customHeight="1" x14ac:dyDescent="0.15">
      <c r="A42" s="87"/>
      <c r="B42" s="461"/>
      <c r="C42" s="462"/>
      <c r="D42" s="454" t="s">
        <v>126</v>
      </c>
      <c r="E42" s="455"/>
      <c r="F42" s="455"/>
      <c r="G42" s="455"/>
      <c r="H42" s="455"/>
      <c r="I42" s="455"/>
      <c r="J42" s="53" t="str">
        <f>IF($K$42="教材と同じ",$J$32,VLOOKUP($K$42,$AN$12:$AO$17,2,FALSE))</f>
        <v>9</v>
      </c>
      <c r="K42" s="325" t="s">
        <v>151</v>
      </c>
      <c r="L42" s="326"/>
      <c r="M42" s="327"/>
      <c r="N42" s="95" t="str">
        <f t="shared" si="0"/>
        <v/>
      </c>
      <c r="O42" s="95"/>
      <c r="P42" s="74"/>
      <c r="Q42" s="96"/>
      <c r="R42" s="96"/>
      <c r="S42" s="101"/>
      <c r="T42" s="96"/>
      <c r="U42" s="101"/>
      <c r="V42" s="96"/>
      <c r="W42" s="96"/>
      <c r="X42" s="96"/>
      <c r="Y42" s="96"/>
      <c r="Z42" s="96"/>
      <c r="AA42" s="96"/>
      <c r="AB42" s="96"/>
      <c r="AC42" s="96"/>
      <c r="AD42" s="96"/>
      <c r="AE42" s="96"/>
      <c r="AF42" s="96"/>
      <c r="AG42" s="96"/>
      <c r="AH42" s="80"/>
      <c r="AI42" s="79"/>
      <c r="AJ42" s="185"/>
      <c r="AK42" s="185"/>
      <c r="AL42" s="81"/>
      <c r="AM42" s="81"/>
      <c r="AN42" s="81"/>
      <c r="AO42" s="192"/>
      <c r="AP42" s="192"/>
      <c r="AQ42" s="81"/>
      <c r="AR42" s="81"/>
      <c r="AS42" s="81"/>
      <c r="AT42" s="81"/>
      <c r="AU42" s="81"/>
    </row>
    <row r="43" spans="1:47" s="82" customFormat="1" ht="14.25" hidden="1" customHeight="1" x14ac:dyDescent="0.15">
      <c r="A43" s="87"/>
      <c r="B43" s="461"/>
      <c r="C43" s="462"/>
      <c r="D43" s="454" t="s">
        <v>127</v>
      </c>
      <c r="E43" s="455"/>
      <c r="F43" s="455"/>
      <c r="G43" s="455"/>
      <c r="H43" s="455"/>
      <c r="I43" s="455"/>
      <c r="J43" s="53" t="str">
        <f>VLOOKUP($K$43,$AP$12:$AQ$17,2,FALSE)</f>
        <v>8</v>
      </c>
      <c r="K43" s="325" t="s">
        <v>149</v>
      </c>
      <c r="L43" s="326"/>
      <c r="M43" s="327"/>
      <c r="N43" s="95" t="str">
        <f t="shared" si="0"/>
        <v/>
      </c>
      <c r="O43" s="95"/>
      <c r="P43" s="74"/>
      <c r="Q43" s="96"/>
      <c r="R43" s="96"/>
      <c r="S43" s="101"/>
      <c r="T43" s="95" t="str">
        <f>IF(AND(K43&lt;&gt;"無し",J42=J43),"総合摸試評価採点票（控）は総合摸試評価採点票と別の項目を選択してください","")</f>
        <v/>
      </c>
      <c r="U43" s="101"/>
      <c r="V43" s="96"/>
      <c r="W43" s="96"/>
      <c r="X43" s="96"/>
      <c r="Y43" s="96"/>
      <c r="Z43" s="96"/>
      <c r="AA43" s="96"/>
      <c r="AB43" s="96"/>
      <c r="AC43" s="96"/>
      <c r="AD43" s="96"/>
      <c r="AE43" s="96"/>
      <c r="AF43" s="96"/>
      <c r="AG43" s="96"/>
      <c r="AH43" s="80"/>
      <c r="AI43" s="79"/>
      <c r="AJ43" s="185"/>
      <c r="AK43" s="185"/>
      <c r="AL43" s="81"/>
      <c r="AM43" s="81"/>
      <c r="AN43" s="81"/>
      <c r="AO43" s="192"/>
      <c r="AP43" s="192"/>
      <c r="AQ43" s="81"/>
      <c r="AR43" s="81"/>
      <c r="AS43" s="81"/>
      <c r="AT43" s="81"/>
      <c r="AU43" s="81"/>
    </row>
    <row r="44" spans="1:47" s="82" customFormat="1" ht="14.25" hidden="1" customHeight="1" x14ac:dyDescent="0.15">
      <c r="A44" s="87"/>
      <c r="B44" s="461"/>
      <c r="C44" s="462"/>
      <c r="D44" s="454" t="s">
        <v>128</v>
      </c>
      <c r="E44" s="455"/>
      <c r="F44" s="455"/>
      <c r="G44" s="455"/>
      <c r="H44" s="455"/>
      <c r="I44" s="455"/>
      <c r="J44" s="53" t="str">
        <f>IF($K$44="教材と同じ",$J$32,VLOOKUP($K$44,$AN$12:$AO$17,2,FALSE))</f>
        <v>9</v>
      </c>
      <c r="K44" s="325" t="s">
        <v>151</v>
      </c>
      <c r="L44" s="326"/>
      <c r="M44" s="327"/>
      <c r="N44" s="95" t="str">
        <f t="shared" si="0"/>
        <v/>
      </c>
      <c r="O44" s="95"/>
      <c r="P44" s="74"/>
      <c r="Q44" s="96"/>
      <c r="R44" s="96"/>
      <c r="S44" s="101"/>
      <c r="T44" s="96"/>
      <c r="U44" s="101"/>
      <c r="V44" s="96"/>
      <c r="W44" s="96"/>
      <c r="X44" s="96"/>
      <c r="Y44" s="96"/>
      <c r="Z44" s="96"/>
      <c r="AA44" s="96"/>
      <c r="AB44" s="96"/>
      <c r="AC44" s="96"/>
      <c r="AD44" s="96"/>
      <c r="AE44" s="96"/>
      <c r="AF44" s="96"/>
      <c r="AG44" s="96"/>
      <c r="AH44" s="80"/>
      <c r="AI44" s="79"/>
      <c r="AJ44" s="185"/>
      <c r="AK44" s="185"/>
      <c r="AL44" s="81"/>
      <c r="AM44" s="81"/>
      <c r="AN44" s="81"/>
      <c r="AO44" s="192"/>
      <c r="AP44" s="192"/>
      <c r="AQ44" s="81"/>
      <c r="AR44" s="81"/>
      <c r="AS44" s="81"/>
      <c r="AT44" s="81"/>
      <c r="AU44" s="81"/>
    </row>
    <row r="45" spans="1:47" s="82" customFormat="1" ht="14.25" hidden="1" customHeight="1" x14ac:dyDescent="0.15">
      <c r="A45" s="87"/>
      <c r="B45" s="461"/>
      <c r="C45" s="462"/>
      <c r="D45" s="454" t="s">
        <v>129</v>
      </c>
      <c r="E45" s="455"/>
      <c r="F45" s="455"/>
      <c r="G45" s="455"/>
      <c r="H45" s="455"/>
      <c r="I45" s="455"/>
      <c r="J45" s="53" t="str">
        <f>IF($K$45="教材と同じ",$J$32,VLOOKUP($K$45,$AN$12:$AO$17,2,FALSE))</f>
        <v>9</v>
      </c>
      <c r="K45" s="325" t="s">
        <v>151</v>
      </c>
      <c r="L45" s="326"/>
      <c r="M45" s="327"/>
      <c r="N45" s="95" t="str">
        <f t="shared" si="0"/>
        <v/>
      </c>
      <c r="O45" s="95"/>
      <c r="P45" s="74"/>
      <c r="Q45" s="96"/>
      <c r="R45" s="96"/>
      <c r="S45" s="101"/>
      <c r="T45" s="96"/>
      <c r="U45" s="101"/>
      <c r="V45" s="96"/>
      <c r="W45" s="96"/>
      <c r="X45" s="96"/>
      <c r="Y45" s="96"/>
      <c r="Z45" s="96"/>
      <c r="AA45" s="96"/>
      <c r="AB45" s="96"/>
      <c r="AC45" s="96"/>
      <c r="AD45" s="96"/>
      <c r="AE45" s="96"/>
      <c r="AF45" s="96"/>
      <c r="AG45" s="96"/>
      <c r="AH45" s="80"/>
      <c r="AI45" s="79"/>
      <c r="AJ45" s="185"/>
      <c r="AK45" s="185"/>
      <c r="AL45" s="81"/>
      <c r="AM45" s="81"/>
      <c r="AN45" s="81"/>
      <c r="AO45" s="192"/>
      <c r="AP45" s="192"/>
      <c r="AQ45" s="81"/>
      <c r="AR45" s="81"/>
      <c r="AS45" s="81"/>
      <c r="AT45" s="81"/>
      <c r="AU45" s="81"/>
    </row>
    <row r="46" spans="1:47" s="82" customFormat="1" ht="14.25" hidden="1" customHeight="1" x14ac:dyDescent="0.15">
      <c r="A46" s="87"/>
      <c r="B46" s="461"/>
      <c r="C46" s="462"/>
      <c r="D46" s="454" t="s">
        <v>130</v>
      </c>
      <c r="E46" s="455"/>
      <c r="F46" s="455"/>
      <c r="G46" s="455"/>
      <c r="H46" s="455"/>
      <c r="I46" s="455"/>
      <c r="J46" s="53" t="str">
        <f>IF($K$46="教材と同じ",$J$32,VLOOKUP($K$46,$AN$12:$AO$17,2,FALSE))</f>
        <v>9</v>
      </c>
      <c r="K46" s="325" t="s">
        <v>151</v>
      </c>
      <c r="L46" s="326"/>
      <c r="M46" s="327"/>
      <c r="N46" s="95" t="str">
        <f t="shared" si="0"/>
        <v/>
      </c>
      <c r="O46" s="95"/>
      <c r="P46" s="74"/>
      <c r="Q46" s="96"/>
      <c r="R46" s="96"/>
      <c r="S46" s="101"/>
      <c r="T46" s="96"/>
      <c r="U46" s="101"/>
      <c r="V46" s="96"/>
      <c r="W46" s="96"/>
      <c r="X46" s="96"/>
      <c r="Y46" s="96"/>
      <c r="Z46" s="96"/>
      <c r="AA46" s="96"/>
      <c r="AB46" s="96"/>
      <c r="AC46" s="96"/>
      <c r="AD46" s="96"/>
      <c r="AE46" s="96"/>
      <c r="AF46" s="96"/>
      <c r="AG46" s="96"/>
      <c r="AH46" s="80"/>
      <c r="AI46" s="79"/>
      <c r="AJ46" s="185"/>
      <c r="AK46" s="185"/>
      <c r="AL46" s="81"/>
      <c r="AM46" s="81"/>
      <c r="AN46" s="81"/>
      <c r="AO46" s="192"/>
      <c r="AP46" s="192"/>
      <c r="AQ46" s="81"/>
      <c r="AR46" s="81"/>
      <c r="AS46" s="81"/>
      <c r="AT46" s="81"/>
      <c r="AU46" s="81"/>
    </row>
    <row r="47" spans="1:47" s="82" customFormat="1" ht="14.25" hidden="1" customHeight="1" x14ac:dyDescent="0.15">
      <c r="A47" s="87"/>
      <c r="B47" s="461"/>
      <c r="C47" s="462"/>
      <c r="D47" s="454" t="s">
        <v>131</v>
      </c>
      <c r="E47" s="455"/>
      <c r="F47" s="455"/>
      <c r="G47" s="455"/>
      <c r="H47" s="455"/>
      <c r="I47" s="455"/>
      <c r="J47" s="53" t="str">
        <f>VLOOKUP($K$47,$AP$12:$AQ$17,2,FALSE)</f>
        <v>8</v>
      </c>
      <c r="K47" s="325" t="s">
        <v>149</v>
      </c>
      <c r="L47" s="326"/>
      <c r="M47" s="327"/>
      <c r="N47" s="95" t="str">
        <f t="shared" si="0"/>
        <v/>
      </c>
      <c r="O47" s="95"/>
      <c r="P47" s="74"/>
      <c r="Q47" s="96"/>
      <c r="R47" s="96"/>
      <c r="S47" s="101"/>
      <c r="T47" s="95" t="str">
        <f>IF(AND(K47&lt;&gt;"無し",J46=J47),"公開模試評価採点票（控）は公開模試評価採点票と別の項目を選択してください","")</f>
        <v/>
      </c>
      <c r="U47" s="101"/>
      <c r="V47" s="96"/>
      <c r="W47" s="96"/>
      <c r="X47" s="96"/>
      <c r="Y47" s="96"/>
      <c r="Z47" s="96"/>
      <c r="AA47" s="96"/>
      <c r="AB47" s="96"/>
      <c r="AC47" s="96"/>
      <c r="AD47" s="96"/>
      <c r="AE47" s="96"/>
      <c r="AF47" s="96"/>
      <c r="AG47" s="96"/>
      <c r="AH47" s="80"/>
      <c r="AI47" s="79"/>
      <c r="AJ47" s="185"/>
      <c r="AK47" s="185"/>
      <c r="AL47" s="81"/>
      <c r="AM47" s="81"/>
      <c r="AN47" s="81"/>
      <c r="AO47" s="192"/>
      <c r="AP47" s="192"/>
      <c r="AQ47" s="81"/>
      <c r="AR47" s="81"/>
      <c r="AS47" s="81"/>
      <c r="AT47" s="81"/>
      <c r="AU47" s="81"/>
    </row>
    <row r="48" spans="1:47" s="82" customFormat="1" ht="14.25" hidden="1" customHeight="1" x14ac:dyDescent="0.15">
      <c r="A48" s="87"/>
      <c r="B48" s="54"/>
      <c r="C48" s="55"/>
      <c r="D48" s="454"/>
      <c r="E48" s="455"/>
      <c r="F48" s="455"/>
      <c r="G48" s="455"/>
      <c r="H48" s="455"/>
      <c r="I48" s="455"/>
      <c r="J48" s="53"/>
      <c r="K48" s="325"/>
      <c r="L48" s="326"/>
      <c r="M48" s="327"/>
      <c r="N48" s="95" t="str">
        <f t="shared" si="0"/>
        <v/>
      </c>
      <c r="O48" s="95"/>
      <c r="P48" s="74"/>
      <c r="Q48" s="96"/>
      <c r="R48" s="96"/>
      <c r="S48" s="101"/>
      <c r="T48" s="96"/>
      <c r="U48" s="101"/>
      <c r="V48" s="96"/>
      <c r="W48" s="96"/>
      <c r="X48" s="96"/>
      <c r="Y48" s="96"/>
      <c r="Z48" s="96"/>
      <c r="AA48" s="96"/>
      <c r="AB48" s="96"/>
      <c r="AC48" s="96"/>
      <c r="AD48" s="96"/>
      <c r="AE48" s="96"/>
      <c r="AF48" s="96"/>
      <c r="AG48" s="96"/>
      <c r="AH48" s="80"/>
      <c r="AI48" s="79"/>
      <c r="AJ48" s="185"/>
      <c r="AK48" s="185"/>
      <c r="AL48" s="81"/>
      <c r="AM48" s="81"/>
      <c r="AN48" s="81"/>
      <c r="AO48" s="192"/>
      <c r="AP48" s="192"/>
      <c r="AQ48" s="81"/>
      <c r="AR48" s="81"/>
      <c r="AS48" s="81"/>
      <c r="AT48" s="81"/>
      <c r="AU48" s="81"/>
    </row>
    <row r="49" spans="1:47" s="82" customFormat="1" ht="14.25" hidden="1" customHeight="1" x14ac:dyDescent="0.15">
      <c r="A49" s="87"/>
      <c r="B49" s="54"/>
      <c r="C49" s="55"/>
      <c r="D49" s="454"/>
      <c r="E49" s="455"/>
      <c r="F49" s="455"/>
      <c r="G49" s="455"/>
      <c r="H49" s="455"/>
      <c r="I49" s="455"/>
      <c r="J49" s="53"/>
      <c r="K49" s="325"/>
      <c r="L49" s="326"/>
      <c r="M49" s="327"/>
      <c r="N49" s="95" t="str">
        <f t="shared" si="0"/>
        <v/>
      </c>
      <c r="O49" s="95"/>
      <c r="P49" s="74"/>
      <c r="Q49" s="96"/>
      <c r="R49" s="96"/>
      <c r="S49" s="101"/>
      <c r="T49" s="96"/>
      <c r="U49" s="101"/>
      <c r="V49" s="96"/>
      <c r="W49" s="96"/>
      <c r="X49" s="96"/>
      <c r="Y49" s="96"/>
      <c r="Z49" s="96"/>
      <c r="AA49" s="96"/>
      <c r="AB49" s="96"/>
      <c r="AC49" s="96"/>
      <c r="AD49" s="96"/>
      <c r="AE49" s="96"/>
      <c r="AF49" s="96"/>
      <c r="AG49" s="96"/>
      <c r="AH49" s="80"/>
      <c r="AI49" s="79"/>
      <c r="AJ49" s="185"/>
      <c r="AK49" s="185"/>
      <c r="AL49" s="81"/>
      <c r="AM49" s="81"/>
      <c r="AN49" s="81"/>
      <c r="AO49" s="192"/>
      <c r="AP49" s="192"/>
      <c r="AQ49" s="81"/>
      <c r="AR49" s="81"/>
      <c r="AS49" s="81"/>
      <c r="AT49" s="81"/>
      <c r="AU49" s="81"/>
    </row>
    <row r="50" spans="1:47" s="82" customFormat="1" ht="14.25" hidden="1" customHeight="1" x14ac:dyDescent="0.15">
      <c r="A50" s="87"/>
      <c r="B50" s="459" t="s">
        <v>147</v>
      </c>
      <c r="C50" s="460"/>
      <c r="D50" s="454" t="s">
        <v>157</v>
      </c>
      <c r="E50" s="455"/>
      <c r="F50" s="455"/>
      <c r="G50" s="455"/>
      <c r="H50" s="455"/>
      <c r="I50" s="455"/>
      <c r="J50" s="53" t="str">
        <f>VLOOKUP($K$50,$AR$12:$AS$16,2,FALSE)</f>
        <v>8</v>
      </c>
      <c r="K50" s="325" t="s">
        <v>149</v>
      </c>
      <c r="L50" s="326"/>
      <c r="M50" s="327"/>
      <c r="N50" s="95" t="str">
        <f t="shared" si="0"/>
        <v/>
      </c>
      <c r="O50" s="95"/>
      <c r="P50" s="74"/>
      <c r="Q50" s="96"/>
      <c r="R50" s="96"/>
      <c r="S50" s="101"/>
      <c r="T50" s="96"/>
      <c r="U50" s="101"/>
      <c r="V50" s="96"/>
      <c r="W50" s="96"/>
      <c r="X50" s="96"/>
      <c r="Y50" s="96"/>
      <c r="Z50" s="96"/>
      <c r="AA50" s="96"/>
      <c r="AB50" s="96"/>
      <c r="AC50" s="96"/>
      <c r="AD50" s="96"/>
      <c r="AE50" s="96"/>
      <c r="AF50" s="96"/>
      <c r="AG50" s="96"/>
      <c r="AH50" s="80"/>
      <c r="AI50" s="79"/>
      <c r="AJ50" s="185"/>
      <c r="AK50" s="185"/>
      <c r="AL50" s="81"/>
      <c r="AM50" s="81"/>
      <c r="AN50" s="81"/>
      <c r="AO50" s="192"/>
      <c r="AP50" s="192"/>
      <c r="AQ50" s="81"/>
      <c r="AR50" s="81"/>
      <c r="AS50" s="81"/>
      <c r="AT50" s="81"/>
      <c r="AU50" s="81"/>
    </row>
    <row r="51" spans="1:47" s="82" customFormat="1" ht="14.25" hidden="1" customHeight="1" x14ac:dyDescent="0.15">
      <c r="A51" s="87"/>
      <c r="B51" s="477"/>
      <c r="C51" s="478"/>
      <c r="D51" s="454" t="s">
        <v>146</v>
      </c>
      <c r="E51" s="455"/>
      <c r="F51" s="455"/>
      <c r="G51" s="455"/>
      <c r="H51" s="455"/>
      <c r="I51" s="455"/>
      <c r="J51" s="53" t="str">
        <f>VLOOKUP($K$51,$AR$12:$AS$16,2,FALSE)</f>
        <v>8</v>
      </c>
      <c r="K51" s="325" t="s">
        <v>149</v>
      </c>
      <c r="L51" s="326"/>
      <c r="M51" s="327"/>
      <c r="N51" s="95" t="str">
        <f t="shared" si="0"/>
        <v/>
      </c>
      <c r="O51" s="96"/>
      <c r="P51" s="74"/>
      <c r="Q51" s="96"/>
      <c r="R51" s="96"/>
      <c r="S51" s="101"/>
      <c r="T51" s="95" t="str">
        <f>IF(AND(J51&lt;&gt;"8",J50=J51),"成績管理者２は成績管理者と別の項目を選択してください","")</f>
        <v/>
      </c>
      <c r="U51" s="101"/>
      <c r="V51" s="96"/>
      <c r="W51" s="96"/>
      <c r="X51" s="96"/>
      <c r="Y51" s="96"/>
      <c r="Z51" s="96"/>
      <c r="AA51" s="96"/>
      <c r="AB51" s="96"/>
      <c r="AC51" s="96"/>
      <c r="AD51" s="96"/>
      <c r="AE51" s="96"/>
      <c r="AF51" s="96"/>
      <c r="AG51" s="96"/>
      <c r="AH51" s="80"/>
      <c r="AI51" s="79"/>
      <c r="AJ51" s="185"/>
      <c r="AK51" s="185"/>
      <c r="AL51" s="81"/>
      <c r="AM51" s="81"/>
      <c r="AN51" s="81"/>
      <c r="AO51" s="192"/>
      <c r="AP51" s="192"/>
      <c r="AQ51" s="81"/>
      <c r="AR51" s="81"/>
      <c r="AS51" s="81"/>
      <c r="AT51" s="81"/>
      <c r="AU51" s="81"/>
    </row>
    <row r="52" spans="1:47" s="82" customFormat="1" ht="14.25" hidden="1" customHeight="1" x14ac:dyDescent="0.15">
      <c r="A52" s="87"/>
      <c r="B52" s="457" t="s">
        <v>145</v>
      </c>
      <c r="C52" s="458"/>
      <c r="D52" s="56" t="str">
        <f>IF(E52="標準","0","1")</f>
        <v>0</v>
      </c>
      <c r="E52" s="480" t="s">
        <v>184</v>
      </c>
      <c r="F52" s="481"/>
      <c r="G52" s="482"/>
      <c r="H52" s="57" t="s">
        <v>111</v>
      </c>
      <c r="I52" s="58" t="str">
        <f>IF(J52="模擬試験を除く","0",IF(J52="全て","1",""))</f>
        <v/>
      </c>
      <c r="J52" s="472" t="s">
        <v>120</v>
      </c>
      <c r="K52" s="473"/>
      <c r="L52" s="473"/>
      <c r="M52" s="57" t="s">
        <v>109</v>
      </c>
      <c r="N52" s="59" t="str">
        <f>IF(O52="最低点","0",IF(O52="最低％","2",IF(O52="平均％","3","")))</f>
        <v/>
      </c>
      <c r="O52" s="423" t="s">
        <v>178</v>
      </c>
      <c r="P52" s="424"/>
      <c r="Q52" s="424"/>
      <c r="R52" s="441"/>
      <c r="S52" s="442"/>
      <c r="T52" s="60" t="s">
        <v>110</v>
      </c>
      <c r="U52" s="102"/>
      <c r="V52" s="158" t="str">
        <f>IF(AND(D52="1",OR(I52="",N52="",R52="")),"対象、条件、数値をすべて入力してください","")</f>
        <v/>
      </c>
      <c r="W52" s="102"/>
      <c r="X52" s="102"/>
      <c r="Y52" s="102"/>
      <c r="Z52" s="102"/>
      <c r="AA52" s="102"/>
      <c r="AB52" s="102"/>
      <c r="AC52" s="102"/>
      <c r="AD52" s="102"/>
      <c r="AE52" s="102"/>
      <c r="AF52" s="102"/>
      <c r="AG52" s="102"/>
      <c r="AH52" s="90"/>
      <c r="AI52" s="89"/>
      <c r="AJ52" s="185"/>
      <c r="AK52" s="185"/>
      <c r="AL52" s="81"/>
      <c r="AM52" s="81"/>
      <c r="AN52" s="81"/>
      <c r="AO52" s="192"/>
      <c r="AP52" s="192"/>
      <c r="AQ52" s="81"/>
      <c r="AR52" s="81"/>
      <c r="AS52" s="81"/>
      <c r="AT52" s="81"/>
      <c r="AU52" s="81"/>
    </row>
    <row r="53" spans="1:47" s="82" customFormat="1" ht="14.25" hidden="1" customHeight="1" x14ac:dyDescent="0.15">
      <c r="A53" s="87"/>
      <c r="B53" s="61"/>
      <c r="C53" s="61"/>
      <c r="D53" s="61"/>
      <c r="E53" s="61"/>
      <c r="F53" s="61"/>
      <c r="G53" s="61"/>
      <c r="H53" s="61"/>
      <c r="I53" s="61"/>
      <c r="J53" s="61"/>
      <c r="K53" s="61"/>
      <c r="L53" s="61"/>
      <c r="M53" s="61"/>
      <c r="N53" s="61"/>
      <c r="O53" s="61"/>
      <c r="P53" s="61"/>
      <c r="Q53" s="61"/>
      <c r="R53" s="61"/>
      <c r="S53" s="61"/>
      <c r="T53" s="61"/>
      <c r="U53" s="79"/>
      <c r="V53" s="79"/>
      <c r="W53" s="79"/>
      <c r="X53" s="79"/>
      <c r="Y53" s="79"/>
      <c r="Z53" s="79"/>
      <c r="AA53" s="79"/>
      <c r="AB53" s="79"/>
      <c r="AC53" s="79"/>
      <c r="AD53" s="79"/>
      <c r="AE53" s="79"/>
      <c r="AF53" s="79"/>
      <c r="AG53" s="79"/>
      <c r="AH53" s="80"/>
      <c r="AI53" s="79"/>
      <c r="AJ53" s="185"/>
      <c r="AK53" s="185"/>
      <c r="AL53" s="81"/>
      <c r="AM53" s="81"/>
      <c r="AN53" s="81"/>
      <c r="AO53" s="192"/>
      <c r="AP53" s="192"/>
      <c r="AQ53" s="81"/>
      <c r="AR53" s="81"/>
      <c r="AS53" s="81"/>
      <c r="AT53" s="81"/>
      <c r="AU53" s="81"/>
    </row>
    <row r="54" spans="1:47" s="82" customFormat="1" ht="14.25" hidden="1" customHeight="1" x14ac:dyDescent="0.15">
      <c r="A54" s="87"/>
      <c r="B54" s="61"/>
      <c r="C54" s="61"/>
      <c r="D54" s="61"/>
      <c r="E54" s="61"/>
      <c r="F54" s="61"/>
      <c r="G54" s="61"/>
      <c r="H54" s="61"/>
      <c r="I54" s="61"/>
      <c r="J54" s="61"/>
      <c r="K54" s="61"/>
      <c r="L54" s="61"/>
      <c r="M54" s="61"/>
      <c r="N54" s="61"/>
      <c r="O54" s="61"/>
      <c r="P54" s="61"/>
      <c r="Q54" s="61"/>
      <c r="R54" s="61"/>
      <c r="S54" s="61"/>
      <c r="T54" s="61"/>
      <c r="U54" s="79"/>
      <c r="V54" s="79"/>
      <c r="W54" s="79"/>
      <c r="X54" s="79"/>
      <c r="Y54" s="79"/>
      <c r="Z54" s="79"/>
      <c r="AA54" s="79"/>
      <c r="AB54" s="79"/>
      <c r="AC54" s="79"/>
      <c r="AD54" s="79"/>
      <c r="AE54" s="79"/>
      <c r="AF54" s="79"/>
      <c r="AG54" s="79"/>
      <c r="AH54" s="80"/>
      <c r="AI54" s="79"/>
      <c r="AJ54" s="185"/>
      <c r="AK54" s="185"/>
      <c r="AL54" s="81"/>
      <c r="AM54" s="81"/>
      <c r="AN54" s="81"/>
      <c r="AO54" s="192"/>
      <c r="AP54" s="192"/>
      <c r="AQ54" s="81"/>
      <c r="AR54" s="81"/>
      <c r="AS54" s="81"/>
      <c r="AT54" s="81"/>
      <c r="AU54" s="81"/>
    </row>
    <row r="55" spans="1:47" s="103" customFormat="1" hidden="1" x14ac:dyDescent="0.15">
      <c r="B55" s="470"/>
      <c r="C55" s="470"/>
      <c r="D55" s="20"/>
      <c r="E55" s="20"/>
      <c r="F55" s="471"/>
      <c r="G55" s="471"/>
      <c r="H55" s="471"/>
      <c r="I55" s="471"/>
      <c r="J55" s="72"/>
      <c r="K55" s="526"/>
      <c r="L55" s="526"/>
      <c r="M55" s="526"/>
      <c r="N55" s="73"/>
      <c r="O55" s="527"/>
      <c r="P55" s="527"/>
      <c r="Q55" s="527"/>
      <c r="R55" s="527"/>
      <c r="S55" s="527"/>
      <c r="T55" s="527"/>
      <c r="U55" s="527"/>
      <c r="V55" s="527"/>
      <c r="W55" s="527"/>
      <c r="X55" s="527"/>
      <c r="Y55" s="527"/>
      <c r="Z55" s="527"/>
      <c r="AA55" s="527"/>
      <c r="AB55" s="527"/>
      <c r="AC55" s="527"/>
      <c r="AD55" s="527"/>
      <c r="AE55" s="527"/>
      <c r="AF55" s="527"/>
      <c r="AG55" s="527"/>
      <c r="AH55" s="104"/>
      <c r="AI55" s="105"/>
      <c r="AJ55" s="186"/>
      <c r="AK55" s="186"/>
      <c r="AL55" s="106"/>
      <c r="AM55" s="106"/>
      <c r="AN55" s="106"/>
      <c r="AO55" s="193"/>
      <c r="AP55" s="193"/>
      <c r="AQ55" s="106"/>
      <c r="AR55" s="106"/>
      <c r="AS55" s="106"/>
      <c r="AT55" s="106"/>
      <c r="AU55" s="106"/>
    </row>
    <row r="56" spans="1:47" s="103" customFormat="1" hidden="1" x14ac:dyDescent="0.15">
      <c r="B56" s="470"/>
      <c r="C56" s="470"/>
      <c r="D56" s="20"/>
      <c r="E56" s="20"/>
      <c r="F56" s="471"/>
      <c r="G56" s="471"/>
      <c r="H56" s="471"/>
      <c r="I56" s="471"/>
      <c r="J56" s="72"/>
      <c r="K56" s="526"/>
      <c r="L56" s="526"/>
      <c r="M56" s="526"/>
      <c r="N56" s="73"/>
      <c r="O56" s="527"/>
      <c r="P56" s="527"/>
      <c r="Q56" s="527"/>
      <c r="R56" s="527"/>
      <c r="S56" s="527"/>
      <c r="T56" s="527"/>
      <c r="U56" s="527"/>
      <c r="V56" s="527"/>
      <c r="W56" s="527"/>
      <c r="X56" s="527"/>
      <c r="Y56" s="527"/>
      <c r="Z56" s="527"/>
      <c r="AA56" s="527"/>
      <c r="AB56" s="527"/>
      <c r="AC56" s="527"/>
      <c r="AD56" s="527"/>
      <c r="AE56" s="527"/>
      <c r="AF56" s="527"/>
      <c r="AG56" s="527"/>
      <c r="AH56" s="104"/>
      <c r="AI56" s="105"/>
      <c r="AJ56" s="186"/>
      <c r="AK56" s="186"/>
      <c r="AL56" s="106"/>
      <c r="AM56" s="106"/>
      <c r="AN56" s="106"/>
      <c r="AO56" s="193"/>
      <c r="AP56" s="193"/>
      <c r="AQ56" s="106"/>
      <c r="AR56" s="106"/>
      <c r="AS56" s="106"/>
      <c r="AT56" s="106"/>
      <c r="AU56" s="106"/>
    </row>
    <row r="57" spans="1:47" s="82" customFormat="1" ht="14.25" hidden="1" customHeight="1" x14ac:dyDescent="0.15">
      <c r="A57" s="87"/>
      <c r="B57" s="103"/>
      <c r="C57" s="103"/>
      <c r="D57" s="103"/>
      <c r="E57" s="103"/>
      <c r="F57" s="103"/>
      <c r="G57" s="103"/>
      <c r="H57" s="103"/>
      <c r="I57" s="103"/>
      <c r="J57" s="103"/>
      <c r="K57" s="103"/>
      <c r="L57" s="103"/>
      <c r="M57" s="103"/>
      <c r="N57" s="103"/>
      <c r="O57" s="103"/>
      <c r="P57" s="103"/>
      <c r="Q57" s="103"/>
      <c r="R57" s="103"/>
      <c r="S57" s="103"/>
      <c r="T57" s="103"/>
      <c r="U57" s="103"/>
      <c r="V57" s="103"/>
      <c r="W57" s="103"/>
      <c r="X57" s="103"/>
      <c r="Y57" s="103"/>
      <c r="Z57" s="103"/>
      <c r="AA57" s="103"/>
      <c r="AB57" s="103"/>
      <c r="AC57" s="103"/>
      <c r="AD57" s="103"/>
      <c r="AE57" s="103"/>
      <c r="AF57" s="103"/>
      <c r="AG57" s="103"/>
      <c r="AH57" s="92"/>
      <c r="AJ57" s="185"/>
      <c r="AK57" s="185"/>
      <c r="AL57" s="81"/>
      <c r="AM57" s="81"/>
      <c r="AN57" s="81"/>
      <c r="AO57" s="192"/>
      <c r="AP57" s="192"/>
      <c r="AQ57" s="81"/>
      <c r="AR57" s="81"/>
      <c r="AS57" s="81"/>
      <c r="AT57" s="81"/>
      <c r="AU57" s="81"/>
    </row>
    <row r="58" spans="1:47" s="82" customFormat="1" ht="14.25" hidden="1" customHeight="1" x14ac:dyDescent="0.15">
      <c r="A58" s="87"/>
      <c r="AH58" s="92"/>
      <c r="AJ58" s="185"/>
      <c r="AK58" s="185"/>
      <c r="AL58" s="81"/>
      <c r="AM58" s="81"/>
      <c r="AN58" s="81"/>
      <c r="AO58" s="192"/>
      <c r="AP58" s="192"/>
      <c r="AQ58" s="81"/>
      <c r="AR58" s="81"/>
      <c r="AS58" s="81"/>
      <c r="AT58" s="81"/>
      <c r="AU58" s="81"/>
    </row>
    <row r="59" spans="1:47" s="82" customFormat="1" ht="14.25" hidden="1" customHeight="1" x14ac:dyDescent="0.15">
      <c r="A59" s="87"/>
      <c r="AH59" s="92"/>
      <c r="AJ59" s="185"/>
      <c r="AK59" s="185"/>
      <c r="AL59" s="81"/>
      <c r="AM59" s="81"/>
      <c r="AN59" s="81"/>
      <c r="AO59" s="192"/>
      <c r="AP59" s="192"/>
      <c r="AQ59" s="81"/>
      <c r="AR59" s="81"/>
      <c r="AS59" s="81"/>
      <c r="AT59" s="81"/>
      <c r="AU59" s="81"/>
    </row>
    <row r="60" spans="1:47" s="113" customFormat="1" ht="13.5" customHeight="1" x14ac:dyDescent="0.15">
      <c r="A60" s="107"/>
      <c r="B60" s="108" t="s">
        <v>116</v>
      </c>
      <c r="C60" s="109"/>
      <c r="D60" s="110"/>
      <c r="E60" s="111"/>
      <c r="F60" s="111"/>
      <c r="G60" s="111"/>
      <c r="H60" s="111"/>
      <c r="I60" s="111"/>
      <c r="J60" s="111"/>
      <c r="K60" s="111"/>
      <c r="L60" s="111"/>
      <c r="M60" s="111"/>
      <c r="N60" s="111"/>
      <c r="O60" s="111"/>
      <c r="P60" s="111"/>
      <c r="Q60" s="111"/>
      <c r="R60" s="111"/>
      <c r="S60" s="110"/>
      <c r="T60" s="110"/>
      <c r="U60" s="110"/>
      <c r="V60" s="110"/>
      <c r="W60" s="112"/>
      <c r="X60" s="112"/>
      <c r="Y60" s="112"/>
      <c r="Z60" s="110"/>
      <c r="AA60" s="110"/>
      <c r="AB60" s="110"/>
      <c r="AC60" s="110"/>
      <c r="AD60" s="110"/>
      <c r="AE60" s="110"/>
      <c r="AF60" s="110"/>
      <c r="AG60" s="110"/>
      <c r="AH60" s="430" t="s">
        <v>155</v>
      </c>
      <c r="AJ60" s="187"/>
      <c r="AK60" s="187"/>
      <c r="AL60" s="114"/>
      <c r="AM60" s="114"/>
      <c r="AN60" s="114"/>
      <c r="AO60" s="194"/>
      <c r="AP60" s="194"/>
      <c r="AQ60" s="114"/>
      <c r="AR60" s="114"/>
      <c r="AS60" s="114"/>
      <c r="AT60" s="114"/>
      <c r="AU60" s="114"/>
    </row>
    <row r="61" spans="1:47" x14ac:dyDescent="0.15">
      <c r="A61" s="79"/>
      <c r="B61" s="516" t="s">
        <v>114</v>
      </c>
      <c r="C61" s="517"/>
      <c r="D61" s="518" t="s">
        <v>113</v>
      </c>
      <c r="E61" s="519"/>
      <c r="F61" s="519"/>
      <c r="G61" s="519"/>
      <c r="H61" s="519"/>
      <c r="I61" s="519"/>
      <c r="J61" s="519"/>
      <c r="K61" s="519"/>
      <c r="L61" s="519"/>
      <c r="M61" s="519"/>
      <c r="N61" s="519"/>
      <c r="O61" s="519"/>
      <c r="P61" s="519"/>
      <c r="Q61" s="519"/>
      <c r="R61" s="519"/>
      <c r="S61" s="520"/>
      <c r="T61" s="474" t="s">
        <v>230</v>
      </c>
      <c r="U61" s="475"/>
      <c r="V61" s="476"/>
      <c r="W61" s="448" t="str">
        <f>IF(SUM(W63:Y74)&lt;&gt;0,"割引(税抜)","－")</f>
        <v>－</v>
      </c>
      <c r="X61" s="449"/>
      <c r="Y61" s="450"/>
      <c r="Z61" s="448" t="s">
        <v>6</v>
      </c>
      <c r="AA61" s="450"/>
      <c r="AB61" s="448" t="s">
        <v>220</v>
      </c>
      <c r="AC61" s="449"/>
      <c r="AD61" s="450"/>
      <c r="AE61" s="448" t="s">
        <v>47</v>
      </c>
      <c r="AF61" s="449"/>
      <c r="AG61" s="450"/>
      <c r="AH61" s="431"/>
      <c r="AI61" s="113"/>
    </row>
    <row r="62" spans="1:47" s="161" customFormat="1" ht="16.5" customHeight="1" x14ac:dyDescent="0.15">
      <c r="A62" s="201" t="str">
        <f t="shared" ref="A62" si="1">IF(D62&lt;&gt;"",D62,"")</f>
        <v>【一般向け】（ＰＤＦダウンロード版）ビジネスアナリシス知識体系ガイドVersion3.0</v>
      </c>
      <c r="B62" s="273"/>
      <c r="C62" s="200">
        <v>405782</v>
      </c>
      <c r="D62" s="550" t="s">
        <v>233</v>
      </c>
      <c r="E62" s="551"/>
      <c r="F62" s="551"/>
      <c r="G62" s="551"/>
      <c r="H62" s="551"/>
      <c r="I62" s="551"/>
      <c r="J62" s="551"/>
      <c r="K62" s="551"/>
      <c r="L62" s="551"/>
      <c r="M62" s="551"/>
      <c r="N62" s="551"/>
      <c r="O62" s="551"/>
      <c r="P62" s="551"/>
      <c r="Q62" s="551"/>
      <c r="R62" s="551"/>
      <c r="S62" s="552"/>
      <c r="T62" s="553">
        <f>6500*1.1</f>
        <v>7150.0000000000009</v>
      </c>
      <c r="U62" s="554"/>
      <c r="V62" s="555"/>
      <c r="W62" s="445"/>
      <c r="X62" s="446"/>
      <c r="Y62" s="447"/>
      <c r="Z62" s="556"/>
      <c r="AA62" s="557"/>
      <c r="AB62" s="558" t="str">
        <f>IF(W62&gt;0,W62*Z62,IF(Z62&gt;0,T62*Z62,""))</f>
        <v/>
      </c>
      <c r="AC62" s="559"/>
      <c r="AD62" s="560"/>
      <c r="AE62" s="467" t="str">
        <f>IF(W62&gt;0,1-(W62/T62),"")</f>
        <v/>
      </c>
      <c r="AF62" s="468"/>
      <c r="AG62" s="469"/>
      <c r="AH62" s="116">
        <f>COUNTIF('名簿 '!$F$14:$F$513,C62)</f>
        <v>0</v>
      </c>
      <c r="AI62" s="117" t="str">
        <f t="shared" ref="AI62:AI64" si="2">IF(Z62&gt;AH62,"名簿の数量が"&amp;Z62-AH62&amp;"不足しています。",IF(Z62&lt;AH62,"申込書の数量が"&amp;AH62-Z62&amp;"不足しています",""))</f>
        <v/>
      </c>
      <c r="AL62" s="120"/>
      <c r="AM62" s="120"/>
      <c r="AN62" s="120"/>
      <c r="AO62" s="195"/>
      <c r="AP62" s="195"/>
      <c r="AQ62" s="129"/>
      <c r="AR62" s="129"/>
      <c r="AS62" s="160"/>
      <c r="AT62" s="160"/>
      <c r="AU62" s="160"/>
    </row>
    <row r="63" spans="1:47" s="161" customFormat="1" ht="16.5" customHeight="1" x14ac:dyDescent="0.15">
      <c r="A63" s="201" t="str">
        <f t="shared" ref="A63:A82" si="3">IF(D63&lt;&gt;"",D63,"")</f>
        <v>【一般向け】（書籍）ビジネスアナリシス知識体系ガイドVersion3.0</v>
      </c>
      <c r="B63" s="275"/>
      <c r="C63" s="202">
        <v>702069</v>
      </c>
      <c r="D63" s="547" t="s">
        <v>232</v>
      </c>
      <c r="E63" s="548"/>
      <c r="F63" s="548"/>
      <c r="G63" s="548"/>
      <c r="H63" s="548"/>
      <c r="I63" s="548"/>
      <c r="J63" s="548"/>
      <c r="K63" s="548"/>
      <c r="L63" s="548"/>
      <c r="M63" s="548"/>
      <c r="N63" s="548"/>
      <c r="O63" s="548"/>
      <c r="P63" s="548"/>
      <c r="Q63" s="548"/>
      <c r="R63" s="548"/>
      <c r="S63" s="549"/>
      <c r="T63" s="561">
        <f>9000*1.1</f>
        <v>9900</v>
      </c>
      <c r="U63" s="562"/>
      <c r="V63" s="563"/>
      <c r="W63" s="320"/>
      <c r="X63" s="321"/>
      <c r="Y63" s="322"/>
      <c r="Z63" s="302"/>
      <c r="AA63" s="303"/>
      <c r="AB63" s="544" t="str">
        <f t="shared" ref="AB63:AB64" si="4">IF(W63&gt;0,W63*Z63,IF(Z63&gt;0,T63*Z63,""))</f>
        <v/>
      </c>
      <c r="AC63" s="545"/>
      <c r="AD63" s="546"/>
      <c r="AE63" s="396" t="str">
        <f t="shared" ref="AE63:AE64" si="5">IF(W63&gt;0,1-(W63/T63),"")</f>
        <v/>
      </c>
      <c r="AF63" s="397"/>
      <c r="AG63" s="398"/>
      <c r="AH63" s="116">
        <f>COUNTIF('名簿 '!$F$14:$F$513,C63)</f>
        <v>0</v>
      </c>
      <c r="AI63" s="618" t="str">
        <f t="shared" si="2"/>
        <v/>
      </c>
      <c r="AL63" s="129"/>
      <c r="AM63" s="129"/>
      <c r="AN63" s="129"/>
      <c r="AO63" s="195"/>
      <c r="AP63" s="195"/>
      <c r="AQ63" s="129"/>
      <c r="AR63" s="129"/>
      <c r="AS63" s="160"/>
      <c r="AT63" s="160"/>
      <c r="AU63" s="160"/>
    </row>
    <row r="64" spans="1:47" s="161" customFormat="1" ht="14.25" x14ac:dyDescent="0.15">
      <c r="A64" s="201" t="str">
        <f t="shared" si="3"/>
        <v>【一般向け】（ＰＤＦダウンロード版）BABOK®ガイド・アジャイル拡張版v2</v>
      </c>
      <c r="B64" s="598"/>
      <c r="C64" s="611">
        <v>406959</v>
      </c>
      <c r="D64" s="612" t="s">
        <v>242</v>
      </c>
      <c r="E64" s="613"/>
      <c r="F64" s="613"/>
      <c r="G64" s="613"/>
      <c r="H64" s="613"/>
      <c r="I64" s="613"/>
      <c r="J64" s="613"/>
      <c r="K64" s="613"/>
      <c r="L64" s="613"/>
      <c r="M64" s="613"/>
      <c r="N64" s="613"/>
      <c r="O64" s="613"/>
      <c r="P64" s="613"/>
      <c r="Q64" s="613"/>
      <c r="R64" s="613"/>
      <c r="S64" s="614"/>
      <c r="T64" s="561">
        <f>3250*1.1</f>
        <v>3575.0000000000005</v>
      </c>
      <c r="U64" s="562"/>
      <c r="V64" s="563"/>
      <c r="W64" s="320"/>
      <c r="X64" s="321"/>
      <c r="Y64" s="322"/>
      <c r="Z64" s="302"/>
      <c r="AA64" s="303"/>
      <c r="AB64" s="544" t="str">
        <f t="shared" si="4"/>
        <v/>
      </c>
      <c r="AC64" s="545"/>
      <c r="AD64" s="546"/>
      <c r="AE64" s="396" t="str">
        <f t="shared" si="5"/>
        <v/>
      </c>
      <c r="AF64" s="397"/>
      <c r="AG64" s="398"/>
      <c r="AH64" s="116">
        <f>COUNTIF('名簿 '!$F$14:$F$513,C64)</f>
        <v>0</v>
      </c>
      <c r="AI64" s="117" t="str">
        <f t="shared" si="2"/>
        <v/>
      </c>
      <c r="AL64" s="120"/>
      <c r="AM64" s="120"/>
      <c r="AN64" s="120"/>
      <c r="AO64" s="195"/>
      <c r="AP64" s="195"/>
      <c r="AQ64" s="129"/>
      <c r="AR64" s="129"/>
      <c r="AS64" s="160"/>
      <c r="AT64" s="160"/>
      <c r="AU64" s="160"/>
    </row>
    <row r="65" spans="1:47" s="161" customFormat="1" ht="15" thickBot="1" x14ac:dyDescent="0.2">
      <c r="A65" s="201" t="str">
        <f t="shared" si="3"/>
        <v>【一般向け】ビジネスデータアナリティクス・ガイド　　ＰＤＦ版</v>
      </c>
      <c r="B65" s="168"/>
      <c r="C65" s="599">
        <v>902162</v>
      </c>
      <c r="D65" s="600" t="s">
        <v>244</v>
      </c>
      <c r="E65" s="601"/>
      <c r="F65" s="601"/>
      <c r="G65" s="601"/>
      <c r="H65" s="601"/>
      <c r="I65" s="601"/>
      <c r="J65" s="601"/>
      <c r="K65" s="601"/>
      <c r="L65" s="601"/>
      <c r="M65" s="601"/>
      <c r="N65" s="601"/>
      <c r="O65" s="601"/>
      <c r="P65" s="601"/>
      <c r="Q65" s="601"/>
      <c r="R65" s="601"/>
      <c r="S65" s="602"/>
      <c r="T65" s="615">
        <f>6400*1.1</f>
        <v>7040.0000000000009</v>
      </c>
      <c r="U65" s="616"/>
      <c r="V65" s="617"/>
      <c r="W65" s="603"/>
      <c r="X65" s="604"/>
      <c r="Y65" s="605"/>
      <c r="Z65" s="606"/>
      <c r="AA65" s="607"/>
      <c r="AB65" s="619" t="str">
        <f>IF(W65&gt;0,W65*Z65,IF(Z65&gt;0,T65*Z65,""))</f>
        <v/>
      </c>
      <c r="AC65" s="620"/>
      <c r="AD65" s="621"/>
      <c r="AE65" s="608" t="str">
        <f>IF(W65&gt;0,1-(W65/T65),"")</f>
        <v/>
      </c>
      <c r="AF65" s="609"/>
      <c r="AG65" s="610"/>
      <c r="AH65" s="116">
        <f>COUNTIF('名簿 '!$F$14:$F$513,C65)</f>
        <v>0</v>
      </c>
      <c r="AI65" s="117" t="str">
        <f t="shared" ref="AI65:AI82" si="6">IF(Z65&gt;AH65,"名簿の数量が"&amp;Z65-AH65&amp;"不足しています。",IF(Z65&lt;AH65,"申込書の数量が"&amp;AH65-Z65&amp;"不足しています",""))</f>
        <v/>
      </c>
      <c r="AL65" s="120"/>
      <c r="AM65" s="120"/>
      <c r="AN65" s="120"/>
      <c r="AO65" s="195"/>
      <c r="AP65" s="195"/>
      <c r="AQ65" s="129"/>
      <c r="AR65" s="129"/>
      <c r="AS65" s="160"/>
      <c r="AT65" s="160"/>
      <c r="AU65" s="160"/>
    </row>
    <row r="66" spans="1:47" s="161" customFormat="1" ht="14.25" hidden="1" x14ac:dyDescent="0.15">
      <c r="A66" s="201" t="str">
        <f t="shared" si="3"/>
        <v/>
      </c>
      <c r="B66" s="168"/>
      <c r="C66" s="150"/>
      <c r="D66" s="304"/>
      <c r="E66" s="305"/>
      <c r="F66" s="305"/>
      <c r="G66" s="305"/>
      <c r="H66" s="305"/>
      <c r="I66" s="305"/>
      <c r="J66" s="305"/>
      <c r="K66" s="305"/>
      <c r="L66" s="305"/>
      <c r="M66" s="305"/>
      <c r="N66" s="305"/>
      <c r="O66" s="305"/>
      <c r="P66" s="305"/>
      <c r="Q66" s="305"/>
      <c r="R66" s="305"/>
      <c r="S66" s="306"/>
      <c r="T66" s="307"/>
      <c r="U66" s="308"/>
      <c r="V66" s="309"/>
      <c r="W66" s="320"/>
      <c r="X66" s="321"/>
      <c r="Y66" s="322"/>
      <c r="Z66" s="302"/>
      <c r="AA66" s="303"/>
      <c r="AB66" s="409" t="str">
        <f>IF(W66&gt;0,W66*Z66,IF(Z66&gt;0,T66*Z66,""))</f>
        <v/>
      </c>
      <c r="AC66" s="410"/>
      <c r="AD66" s="411"/>
      <c r="AE66" s="396" t="str">
        <f>IF(W66&gt;0,1-(W66/T66),"")</f>
        <v/>
      </c>
      <c r="AF66" s="397"/>
      <c r="AG66" s="398"/>
      <c r="AH66" s="116">
        <f>COUNTIF('名簿 '!$F$14:$F$513,C66)</f>
        <v>0</v>
      </c>
      <c r="AI66" s="117" t="str">
        <f t="shared" si="6"/>
        <v/>
      </c>
      <c r="AL66" s="120"/>
      <c r="AM66" s="120"/>
      <c r="AN66" s="120"/>
      <c r="AO66" s="195"/>
      <c r="AP66" s="195"/>
      <c r="AQ66" s="129"/>
      <c r="AR66" s="129"/>
      <c r="AS66" s="160"/>
      <c r="AT66" s="160"/>
      <c r="AU66" s="160"/>
    </row>
    <row r="67" spans="1:47" s="161" customFormat="1" ht="14.25" hidden="1" x14ac:dyDescent="0.15">
      <c r="A67" s="201" t="str">
        <f t="shared" si="3"/>
        <v/>
      </c>
      <c r="B67" s="168"/>
      <c r="C67" s="150"/>
      <c r="D67" s="304"/>
      <c r="E67" s="305"/>
      <c r="F67" s="305"/>
      <c r="G67" s="305"/>
      <c r="H67" s="305"/>
      <c r="I67" s="305"/>
      <c r="J67" s="305"/>
      <c r="K67" s="305"/>
      <c r="L67" s="305"/>
      <c r="M67" s="305"/>
      <c r="N67" s="305"/>
      <c r="O67" s="305"/>
      <c r="P67" s="305"/>
      <c r="Q67" s="305"/>
      <c r="R67" s="305"/>
      <c r="S67" s="306"/>
      <c r="T67" s="307"/>
      <c r="U67" s="308"/>
      <c r="V67" s="309"/>
      <c r="W67" s="320"/>
      <c r="X67" s="321"/>
      <c r="Y67" s="322"/>
      <c r="Z67" s="302"/>
      <c r="AA67" s="303"/>
      <c r="AB67" s="409" t="str">
        <f>IF(W67&gt;0,W67*Z67,IF(Z67&gt;0,T67*Z67,""))</f>
        <v/>
      </c>
      <c r="AC67" s="410"/>
      <c r="AD67" s="411"/>
      <c r="AE67" s="396" t="str">
        <f>IF(W67&gt;0,1-(W67/T67),"")</f>
        <v/>
      </c>
      <c r="AF67" s="397"/>
      <c r="AG67" s="398"/>
      <c r="AH67" s="116">
        <f>COUNTIF('名簿 '!$F$14:$F$513,C67)</f>
        <v>0</v>
      </c>
      <c r="AI67" s="117" t="str">
        <f t="shared" si="6"/>
        <v/>
      </c>
      <c r="AL67" s="120"/>
      <c r="AM67" s="120"/>
      <c r="AN67" s="120"/>
      <c r="AO67" s="195"/>
      <c r="AP67" s="195"/>
      <c r="AQ67" s="129"/>
      <c r="AR67" s="129"/>
      <c r="AS67" s="160"/>
      <c r="AT67" s="160"/>
      <c r="AU67" s="160"/>
    </row>
    <row r="68" spans="1:47" s="161" customFormat="1" ht="14.25" hidden="1" x14ac:dyDescent="0.15">
      <c r="A68" s="201" t="str">
        <f>IF(D68&lt;&gt;"",D68,"")</f>
        <v/>
      </c>
      <c r="B68" s="270"/>
      <c r="C68" s="202"/>
      <c r="D68" s="541"/>
      <c r="E68" s="541"/>
      <c r="F68" s="541"/>
      <c r="G68" s="541"/>
      <c r="H68" s="541"/>
      <c r="I68" s="541"/>
      <c r="J68" s="541"/>
      <c r="K68" s="541"/>
      <c r="L68" s="541"/>
      <c r="M68" s="541"/>
      <c r="N68" s="541"/>
      <c r="O68" s="541"/>
      <c r="P68" s="541"/>
      <c r="Q68" s="541"/>
      <c r="R68" s="541"/>
      <c r="S68" s="541"/>
      <c r="T68" s="543"/>
      <c r="U68" s="543"/>
      <c r="V68" s="543"/>
      <c r="W68" s="542"/>
      <c r="X68" s="542"/>
      <c r="Y68" s="542"/>
      <c r="Z68" s="566"/>
      <c r="AA68" s="566"/>
      <c r="AB68" s="565" t="str">
        <f>IF(W68&gt;0,W68*Z68,IF(Z68&gt;0,T68*Z68,""))</f>
        <v/>
      </c>
      <c r="AC68" s="565"/>
      <c r="AD68" s="565"/>
      <c r="AE68" s="564" t="str">
        <f>IF(W68&gt;0,1-(W68/T68),"")</f>
        <v/>
      </c>
      <c r="AF68" s="564"/>
      <c r="AG68" s="564"/>
      <c r="AH68" s="116">
        <f>COUNTIF('名簿 '!$F$14:$F$513,C68)</f>
        <v>0</v>
      </c>
      <c r="AI68" s="117" t="str">
        <f>IF(Z68&gt;AH68,"名簿の数量が"&amp;Z68-AH68&amp;"不足しています。",IF(Z68&lt;AH68,"申込書の数量が"&amp;AH68-Z68&amp;"不足しています",""))</f>
        <v/>
      </c>
      <c r="AL68" s="120"/>
      <c r="AM68" s="120"/>
      <c r="AN68" s="120"/>
      <c r="AO68" s="195"/>
      <c r="AP68" s="195"/>
      <c r="AQ68" s="129"/>
      <c r="AR68" s="129"/>
      <c r="AS68" s="160"/>
      <c r="AT68" s="160"/>
      <c r="AU68" s="160"/>
    </row>
    <row r="69" spans="1:47" s="161" customFormat="1" ht="14.25" hidden="1" x14ac:dyDescent="0.15">
      <c r="A69" s="201" t="str">
        <f>IF(D69&lt;&gt;"",D69,"")</f>
        <v/>
      </c>
      <c r="B69" s="270"/>
      <c r="C69" s="268"/>
      <c r="D69" s="439"/>
      <c r="E69" s="439"/>
      <c r="F69" s="439"/>
      <c r="G69" s="439"/>
      <c r="H69" s="439"/>
      <c r="I69" s="439"/>
      <c r="J69" s="439"/>
      <c r="K69" s="439"/>
      <c r="L69" s="439"/>
      <c r="M69" s="439"/>
      <c r="N69" s="439"/>
      <c r="O69" s="439"/>
      <c r="P69" s="439"/>
      <c r="Q69" s="439"/>
      <c r="R69" s="439"/>
      <c r="S69" s="439"/>
      <c r="T69" s="444"/>
      <c r="U69" s="444"/>
      <c r="V69" s="444"/>
      <c r="W69" s="443"/>
      <c r="X69" s="443"/>
      <c r="Y69" s="443"/>
      <c r="Z69" s="568"/>
      <c r="AA69" s="568"/>
      <c r="AB69" s="567" t="str">
        <f>IF(W69&gt;0,W69*Z69,IF(Z69&gt;0,T69*Z69,""))</f>
        <v/>
      </c>
      <c r="AC69" s="567"/>
      <c r="AD69" s="567"/>
      <c r="AE69" s="432" t="str">
        <f>IF(W69&gt;0,1-(W69/T69),"")</f>
        <v/>
      </c>
      <c r="AF69" s="432"/>
      <c r="AG69" s="432"/>
      <c r="AH69" s="116">
        <f>COUNTIF('名簿 '!$F$14:$F$513,C69)</f>
        <v>0</v>
      </c>
      <c r="AI69" s="117" t="str">
        <f>IF(Z69&gt;AH69,"名簿の数量が"&amp;Z69-AH69&amp;"不足しています。",IF(Z69&lt;AH69,"申込書の数量が"&amp;AH69-Z69&amp;"不足しています",""))</f>
        <v/>
      </c>
      <c r="AL69" s="120"/>
      <c r="AM69" s="120"/>
      <c r="AN69" s="120"/>
      <c r="AO69" s="195"/>
      <c r="AP69" s="195"/>
      <c r="AQ69" s="129"/>
      <c r="AR69" s="129"/>
      <c r="AS69" s="160"/>
      <c r="AT69" s="160"/>
      <c r="AU69" s="160"/>
    </row>
    <row r="70" spans="1:47" s="161" customFormat="1" ht="14.25" hidden="1" x14ac:dyDescent="0.15">
      <c r="A70" s="201" t="str">
        <f t="shared" si="3"/>
        <v/>
      </c>
      <c r="B70" s="168"/>
      <c r="C70" s="150"/>
      <c r="D70" s="304"/>
      <c r="E70" s="305"/>
      <c r="F70" s="305"/>
      <c r="G70" s="305"/>
      <c r="H70" s="305"/>
      <c r="I70" s="305"/>
      <c r="J70" s="305"/>
      <c r="K70" s="305"/>
      <c r="L70" s="305"/>
      <c r="M70" s="305"/>
      <c r="N70" s="305"/>
      <c r="O70" s="305"/>
      <c r="P70" s="305"/>
      <c r="Q70" s="305"/>
      <c r="R70" s="305"/>
      <c r="S70" s="306"/>
      <c r="T70" s="307"/>
      <c r="U70" s="308"/>
      <c r="V70" s="309"/>
      <c r="W70" s="320"/>
      <c r="X70" s="321"/>
      <c r="Y70" s="322"/>
      <c r="Z70" s="302"/>
      <c r="AA70" s="303"/>
      <c r="AB70" s="409" t="str">
        <f t="shared" ref="AB70:AB75" si="7">IF(W70&gt;0,W70*Z70,IF(Z70&gt;0,T70*Z70,""))</f>
        <v/>
      </c>
      <c r="AC70" s="410"/>
      <c r="AD70" s="411"/>
      <c r="AE70" s="396" t="str">
        <f t="shared" ref="AE70:AE75" si="8">IF(W70&gt;0,1-(W70/T70),"")</f>
        <v/>
      </c>
      <c r="AF70" s="397"/>
      <c r="AG70" s="398"/>
      <c r="AH70" s="116">
        <f>COUNTIF('名簿 '!$F$14:$F$513,C70)</f>
        <v>0</v>
      </c>
      <c r="AI70" s="117" t="str">
        <f t="shared" si="6"/>
        <v/>
      </c>
      <c r="AL70" s="120"/>
      <c r="AM70" s="120"/>
      <c r="AN70" s="120"/>
      <c r="AO70" s="195"/>
      <c r="AP70" s="195"/>
      <c r="AQ70" s="129"/>
      <c r="AR70" s="129"/>
      <c r="AS70" s="160"/>
      <c r="AT70" s="160"/>
      <c r="AU70" s="160"/>
    </row>
    <row r="71" spans="1:47" s="161" customFormat="1" ht="14.25" hidden="1" x14ac:dyDescent="0.15">
      <c r="A71" s="201" t="str">
        <f t="shared" si="3"/>
        <v/>
      </c>
      <c r="B71" s="168"/>
      <c r="C71" s="150"/>
      <c r="D71" s="304"/>
      <c r="E71" s="305"/>
      <c r="F71" s="305"/>
      <c r="G71" s="305"/>
      <c r="H71" s="305"/>
      <c r="I71" s="305"/>
      <c r="J71" s="305"/>
      <c r="K71" s="305"/>
      <c r="L71" s="305"/>
      <c r="M71" s="305"/>
      <c r="N71" s="305"/>
      <c r="O71" s="305"/>
      <c r="P71" s="305"/>
      <c r="Q71" s="305"/>
      <c r="R71" s="305"/>
      <c r="S71" s="306"/>
      <c r="T71" s="307"/>
      <c r="U71" s="308"/>
      <c r="V71" s="309"/>
      <c r="W71" s="320"/>
      <c r="X71" s="321"/>
      <c r="Y71" s="322"/>
      <c r="Z71" s="302"/>
      <c r="AA71" s="303"/>
      <c r="AB71" s="409" t="str">
        <f t="shared" si="7"/>
        <v/>
      </c>
      <c r="AC71" s="410"/>
      <c r="AD71" s="411"/>
      <c r="AE71" s="396" t="str">
        <f t="shared" si="8"/>
        <v/>
      </c>
      <c r="AF71" s="397"/>
      <c r="AG71" s="398"/>
      <c r="AH71" s="116">
        <f>COUNTIF('名簿 '!$F$14:$F$513,C71)</f>
        <v>0</v>
      </c>
      <c r="AI71" s="117" t="str">
        <f t="shared" si="6"/>
        <v/>
      </c>
      <c r="AL71" s="120"/>
      <c r="AM71" s="120"/>
      <c r="AN71" s="120"/>
      <c r="AO71" s="195"/>
      <c r="AP71" s="195"/>
      <c r="AQ71" s="129"/>
      <c r="AR71" s="129"/>
      <c r="AS71" s="160"/>
      <c r="AT71" s="160"/>
      <c r="AU71" s="160"/>
    </row>
    <row r="72" spans="1:47" s="161" customFormat="1" ht="14.25" hidden="1" x14ac:dyDescent="0.15">
      <c r="A72" s="201" t="str">
        <f t="shared" si="3"/>
        <v/>
      </c>
      <c r="B72" s="168"/>
      <c r="C72" s="150"/>
      <c r="D72" s="304"/>
      <c r="E72" s="305"/>
      <c r="F72" s="305"/>
      <c r="G72" s="305"/>
      <c r="H72" s="305"/>
      <c r="I72" s="305"/>
      <c r="J72" s="305"/>
      <c r="K72" s="305"/>
      <c r="L72" s="305"/>
      <c r="M72" s="305"/>
      <c r="N72" s="305"/>
      <c r="O72" s="305"/>
      <c r="P72" s="305"/>
      <c r="Q72" s="305"/>
      <c r="R72" s="305"/>
      <c r="S72" s="306"/>
      <c r="T72" s="307"/>
      <c r="U72" s="308"/>
      <c r="V72" s="309"/>
      <c r="W72" s="320"/>
      <c r="X72" s="321"/>
      <c r="Y72" s="322"/>
      <c r="Z72" s="302"/>
      <c r="AA72" s="303"/>
      <c r="AB72" s="409" t="str">
        <f t="shared" si="7"/>
        <v/>
      </c>
      <c r="AC72" s="410"/>
      <c r="AD72" s="411"/>
      <c r="AE72" s="396" t="str">
        <f t="shared" si="8"/>
        <v/>
      </c>
      <c r="AF72" s="397"/>
      <c r="AG72" s="398"/>
      <c r="AH72" s="116">
        <f>COUNTIF('名簿 '!$F$14:$F$513,C72)</f>
        <v>0</v>
      </c>
      <c r="AI72" s="117" t="str">
        <f t="shared" si="6"/>
        <v/>
      </c>
      <c r="AL72" s="120"/>
      <c r="AM72" s="120"/>
      <c r="AN72" s="120"/>
      <c r="AO72" s="195"/>
      <c r="AP72" s="195"/>
      <c r="AQ72" s="129"/>
      <c r="AR72" s="129"/>
      <c r="AS72" s="160"/>
      <c r="AT72" s="160"/>
      <c r="AU72" s="160"/>
    </row>
    <row r="73" spans="1:47" s="161" customFormat="1" ht="14.25" hidden="1" x14ac:dyDescent="0.15">
      <c r="A73" s="201" t="str">
        <f t="shared" si="3"/>
        <v/>
      </c>
      <c r="B73" s="119"/>
      <c r="C73" s="150"/>
      <c r="D73" s="304"/>
      <c r="E73" s="305"/>
      <c r="F73" s="305"/>
      <c r="G73" s="305"/>
      <c r="H73" s="305"/>
      <c r="I73" s="305"/>
      <c r="J73" s="305"/>
      <c r="K73" s="305"/>
      <c r="L73" s="305"/>
      <c r="M73" s="305"/>
      <c r="N73" s="305"/>
      <c r="O73" s="305"/>
      <c r="P73" s="305"/>
      <c r="Q73" s="305"/>
      <c r="R73" s="305"/>
      <c r="S73" s="306"/>
      <c r="T73" s="307"/>
      <c r="U73" s="308"/>
      <c r="V73" s="309"/>
      <c r="W73" s="320"/>
      <c r="X73" s="321"/>
      <c r="Y73" s="322"/>
      <c r="Z73" s="302"/>
      <c r="AA73" s="303"/>
      <c r="AB73" s="409" t="str">
        <f t="shared" si="7"/>
        <v/>
      </c>
      <c r="AC73" s="410"/>
      <c r="AD73" s="411"/>
      <c r="AE73" s="396" t="str">
        <f t="shared" si="8"/>
        <v/>
      </c>
      <c r="AF73" s="397"/>
      <c r="AG73" s="398"/>
      <c r="AH73" s="116">
        <f>COUNTIF('名簿 '!$F$14:$F$513,C73)</f>
        <v>0</v>
      </c>
      <c r="AI73" s="117" t="str">
        <f t="shared" si="6"/>
        <v/>
      </c>
      <c r="AL73" s="120"/>
      <c r="AM73" s="120"/>
      <c r="AN73" s="120"/>
      <c r="AO73" s="195"/>
      <c r="AP73" s="195"/>
      <c r="AQ73" s="129"/>
      <c r="AR73" s="129"/>
      <c r="AS73" s="160"/>
      <c r="AT73" s="160"/>
      <c r="AU73" s="160"/>
    </row>
    <row r="74" spans="1:47" s="126" customFormat="1" ht="14.25" hidden="1" x14ac:dyDescent="0.15">
      <c r="A74" s="201" t="str">
        <f t="shared" si="3"/>
        <v/>
      </c>
      <c r="B74" s="119"/>
      <c r="C74" s="150"/>
      <c r="D74" s="304"/>
      <c r="E74" s="305"/>
      <c r="F74" s="305"/>
      <c r="G74" s="305"/>
      <c r="H74" s="305"/>
      <c r="I74" s="305"/>
      <c r="J74" s="305"/>
      <c r="K74" s="305"/>
      <c r="L74" s="305"/>
      <c r="M74" s="305"/>
      <c r="N74" s="305"/>
      <c r="O74" s="305"/>
      <c r="P74" s="305"/>
      <c r="Q74" s="305"/>
      <c r="R74" s="305"/>
      <c r="S74" s="306"/>
      <c r="T74" s="307"/>
      <c r="U74" s="308"/>
      <c r="V74" s="309"/>
      <c r="W74" s="320"/>
      <c r="X74" s="321"/>
      <c r="Y74" s="322"/>
      <c r="Z74" s="302"/>
      <c r="AA74" s="303"/>
      <c r="AB74" s="409" t="str">
        <f t="shared" si="7"/>
        <v/>
      </c>
      <c r="AC74" s="410"/>
      <c r="AD74" s="411"/>
      <c r="AE74" s="396" t="str">
        <f t="shared" si="8"/>
        <v/>
      </c>
      <c r="AF74" s="397"/>
      <c r="AG74" s="398"/>
      <c r="AH74" s="116">
        <f>COUNTIF('名簿 '!$F$14:$F$513,C74)</f>
        <v>0</v>
      </c>
      <c r="AI74" s="117" t="str">
        <f t="shared" si="6"/>
        <v/>
      </c>
      <c r="AL74" s="123"/>
      <c r="AM74" s="123"/>
      <c r="AN74" s="123"/>
      <c r="AO74" s="195"/>
      <c r="AP74" s="195"/>
      <c r="AQ74" s="124"/>
      <c r="AR74" s="124"/>
      <c r="AS74" s="125"/>
      <c r="AT74" s="125"/>
      <c r="AU74" s="125"/>
    </row>
    <row r="75" spans="1:47" s="115" customFormat="1" ht="14.25" hidden="1" x14ac:dyDescent="0.15">
      <c r="A75" s="201" t="str">
        <f t="shared" ref="A75" si="9">IF(D75&lt;&gt;"",D75,"")</f>
        <v/>
      </c>
      <c r="B75" s="168"/>
      <c r="C75" s="150"/>
      <c r="D75" s="304"/>
      <c r="E75" s="305"/>
      <c r="F75" s="305"/>
      <c r="G75" s="305"/>
      <c r="H75" s="305"/>
      <c r="I75" s="305"/>
      <c r="J75" s="305"/>
      <c r="K75" s="305"/>
      <c r="L75" s="305"/>
      <c r="M75" s="305"/>
      <c r="N75" s="305"/>
      <c r="O75" s="305"/>
      <c r="P75" s="305"/>
      <c r="Q75" s="305"/>
      <c r="R75" s="305"/>
      <c r="S75" s="306"/>
      <c r="T75" s="307"/>
      <c r="U75" s="308"/>
      <c r="V75" s="309"/>
      <c r="W75" s="320"/>
      <c r="X75" s="321"/>
      <c r="Y75" s="322"/>
      <c r="Z75" s="302"/>
      <c r="AA75" s="303"/>
      <c r="AB75" s="409" t="str">
        <f t="shared" si="7"/>
        <v/>
      </c>
      <c r="AC75" s="410"/>
      <c r="AD75" s="411"/>
      <c r="AE75" s="396" t="str">
        <f t="shared" si="8"/>
        <v/>
      </c>
      <c r="AF75" s="397"/>
      <c r="AG75" s="398"/>
      <c r="AH75" s="116">
        <f>COUNTIF('名簿 '!$F$14:$F$513,C75)</f>
        <v>0</v>
      </c>
      <c r="AI75" s="117" t="str">
        <f t="shared" ref="AI75" si="10">IF(Z75&gt;AH75,"名簿の数量が"&amp;Z75-AH75&amp;"不足しています。",IF(Z75&lt;AH75,"申込書の数量が"&amp;AH75-Z75&amp;"不足しています",""))</f>
        <v/>
      </c>
      <c r="AL75" s="120"/>
      <c r="AM75" s="120"/>
      <c r="AN75" s="120"/>
      <c r="AO75" s="195"/>
      <c r="AP75" s="195"/>
      <c r="AQ75" s="121"/>
      <c r="AR75" s="121"/>
      <c r="AS75" s="118"/>
      <c r="AT75" s="118"/>
      <c r="AU75" s="118"/>
    </row>
    <row r="76" spans="1:47" s="115" customFormat="1" ht="14.25" hidden="1" x14ac:dyDescent="0.15">
      <c r="A76" s="201" t="str">
        <f t="shared" si="3"/>
        <v/>
      </c>
      <c r="B76" s="168"/>
      <c r="C76" s="150"/>
      <c r="D76" s="304"/>
      <c r="E76" s="305"/>
      <c r="F76" s="305"/>
      <c r="G76" s="305"/>
      <c r="H76" s="305"/>
      <c r="I76" s="305"/>
      <c r="J76" s="305"/>
      <c r="K76" s="305"/>
      <c r="L76" s="305"/>
      <c r="M76" s="305"/>
      <c r="N76" s="305"/>
      <c r="O76" s="305"/>
      <c r="P76" s="305"/>
      <c r="Q76" s="305"/>
      <c r="R76" s="305"/>
      <c r="S76" s="306"/>
      <c r="T76" s="307"/>
      <c r="U76" s="308"/>
      <c r="V76" s="309"/>
      <c r="W76" s="320"/>
      <c r="X76" s="321"/>
      <c r="Y76" s="322"/>
      <c r="Z76" s="302"/>
      <c r="AA76" s="303"/>
      <c r="AB76" s="409" t="str">
        <f t="shared" ref="AB76:AB82" si="11">IF(W76&gt;0,W76*Z76,IF(Z76&gt;0,T76*Z76,""))</f>
        <v/>
      </c>
      <c r="AC76" s="410"/>
      <c r="AD76" s="411"/>
      <c r="AE76" s="396" t="str">
        <f t="shared" ref="AE76:AE82" si="12">IF(W76&gt;0,1-(W76/T76),"")</f>
        <v/>
      </c>
      <c r="AF76" s="397"/>
      <c r="AG76" s="398"/>
      <c r="AH76" s="116">
        <f>COUNTIF('名簿 '!$F$14:$F$513,C76)</f>
        <v>0</v>
      </c>
      <c r="AI76" s="117" t="str">
        <f t="shared" si="6"/>
        <v/>
      </c>
      <c r="AL76" s="120"/>
      <c r="AM76" s="120"/>
      <c r="AN76" s="120"/>
      <c r="AO76" s="195"/>
      <c r="AP76" s="195"/>
      <c r="AQ76" s="121"/>
      <c r="AR76" s="121"/>
      <c r="AS76" s="118"/>
      <c r="AT76" s="118"/>
      <c r="AU76" s="118"/>
    </row>
    <row r="77" spans="1:47" s="115" customFormat="1" ht="14.25" hidden="1" x14ac:dyDescent="0.15">
      <c r="A77" s="201" t="str">
        <f t="shared" si="3"/>
        <v/>
      </c>
      <c r="B77" s="168"/>
      <c r="C77" s="150"/>
      <c r="D77" s="304"/>
      <c r="E77" s="305"/>
      <c r="F77" s="305"/>
      <c r="G77" s="305"/>
      <c r="H77" s="305"/>
      <c r="I77" s="305"/>
      <c r="J77" s="305"/>
      <c r="K77" s="305"/>
      <c r="L77" s="305"/>
      <c r="M77" s="305"/>
      <c r="N77" s="305"/>
      <c r="O77" s="305"/>
      <c r="P77" s="305"/>
      <c r="Q77" s="305"/>
      <c r="R77" s="305"/>
      <c r="S77" s="306"/>
      <c r="T77" s="307"/>
      <c r="U77" s="308"/>
      <c r="V77" s="309"/>
      <c r="W77" s="320"/>
      <c r="X77" s="321"/>
      <c r="Y77" s="322"/>
      <c r="Z77" s="302"/>
      <c r="AA77" s="303"/>
      <c r="AB77" s="409" t="str">
        <f t="shared" si="11"/>
        <v/>
      </c>
      <c r="AC77" s="410"/>
      <c r="AD77" s="411"/>
      <c r="AE77" s="396" t="str">
        <f t="shared" si="12"/>
        <v/>
      </c>
      <c r="AF77" s="397"/>
      <c r="AG77" s="398"/>
      <c r="AH77" s="116">
        <f>COUNTIF('名簿 '!$F$14:$F$513,C77)</f>
        <v>0</v>
      </c>
      <c r="AI77" s="117" t="str">
        <f t="shared" si="6"/>
        <v/>
      </c>
      <c r="AL77" s="120"/>
      <c r="AM77" s="120"/>
      <c r="AN77" s="120"/>
      <c r="AO77" s="195"/>
      <c r="AP77" s="195"/>
      <c r="AQ77" s="121"/>
      <c r="AR77" s="121"/>
      <c r="AS77" s="118"/>
      <c r="AT77" s="118"/>
      <c r="AU77" s="118"/>
    </row>
    <row r="78" spans="1:47" s="115" customFormat="1" ht="14.25" hidden="1" x14ac:dyDescent="0.15">
      <c r="A78" s="201" t="str">
        <f t="shared" si="3"/>
        <v/>
      </c>
      <c r="B78" s="168"/>
      <c r="C78" s="150"/>
      <c r="D78" s="304"/>
      <c r="E78" s="305"/>
      <c r="F78" s="305"/>
      <c r="G78" s="305"/>
      <c r="H78" s="305"/>
      <c r="I78" s="305"/>
      <c r="J78" s="305"/>
      <c r="K78" s="305"/>
      <c r="L78" s="305"/>
      <c r="M78" s="305"/>
      <c r="N78" s="305"/>
      <c r="O78" s="305"/>
      <c r="P78" s="305"/>
      <c r="Q78" s="305"/>
      <c r="R78" s="305"/>
      <c r="S78" s="306"/>
      <c r="T78" s="307"/>
      <c r="U78" s="308"/>
      <c r="V78" s="309"/>
      <c r="W78" s="320"/>
      <c r="X78" s="321"/>
      <c r="Y78" s="322"/>
      <c r="Z78" s="302"/>
      <c r="AA78" s="303"/>
      <c r="AB78" s="409" t="str">
        <f t="shared" si="11"/>
        <v/>
      </c>
      <c r="AC78" s="410"/>
      <c r="AD78" s="411"/>
      <c r="AE78" s="396" t="str">
        <f t="shared" si="12"/>
        <v/>
      </c>
      <c r="AF78" s="397"/>
      <c r="AG78" s="398"/>
      <c r="AH78" s="116">
        <f>COUNTIF('名簿 '!$F$14:$F$513,C78)</f>
        <v>0</v>
      </c>
      <c r="AI78" s="117" t="str">
        <f t="shared" si="6"/>
        <v/>
      </c>
      <c r="AL78" s="120"/>
      <c r="AM78" s="120"/>
      <c r="AN78" s="120"/>
      <c r="AO78" s="195"/>
      <c r="AP78" s="195"/>
      <c r="AQ78" s="121"/>
      <c r="AR78" s="121"/>
      <c r="AS78" s="118"/>
      <c r="AT78" s="118"/>
      <c r="AU78" s="118"/>
    </row>
    <row r="79" spans="1:47" s="115" customFormat="1" ht="14.25" hidden="1" x14ac:dyDescent="0.15">
      <c r="A79" s="201" t="str">
        <f t="shared" si="3"/>
        <v/>
      </c>
      <c r="B79" s="168"/>
      <c r="C79" s="150"/>
      <c r="D79" s="304"/>
      <c r="E79" s="305"/>
      <c r="F79" s="305"/>
      <c r="G79" s="305"/>
      <c r="H79" s="305"/>
      <c r="I79" s="305"/>
      <c r="J79" s="305"/>
      <c r="K79" s="305"/>
      <c r="L79" s="305"/>
      <c r="M79" s="305"/>
      <c r="N79" s="305"/>
      <c r="O79" s="305"/>
      <c r="P79" s="305"/>
      <c r="Q79" s="305"/>
      <c r="R79" s="305"/>
      <c r="S79" s="306"/>
      <c r="T79" s="307"/>
      <c r="U79" s="308"/>
      <c r="V79" s="309"/>
      <c r="W79" s="320"/>
      <c r="X79" s="321"/>
      <c r="Y79" s="322"/>
      <c r="Z79" s="302"/>
      <c r="AA79" s="303"/>
      <c r="AB79" s="409" t="str">
        <f t="shared" si="11"/>
        <v/>
      </c>
      <c r="AC79" s="410"/>
      <c r="AD79" s="411"/>
      <c r="AE79" s="396" t="str">
        <f t="shared" si="12"/>
        <v/>
      </c>
      <c r="AF79" s="397"/>
      <c r="AG79" s="398"/>
      <c r="AH79" s="116">
        <f>COUNTIF('名簿 '!$F$14:$F$513,C79)</f>
        <v>0</v>
      </c>
      <c r="AI79" s="117" t="str">
        <f t="shared" si="6"/>
        <v/>
      </c>
      <c r="AL79" s="120"/>
      <c r="AM79" s="120"/>
      <c r="AN79" s="120"/>
      <c r="AO79" s="195"/>
      <c r="AP79" s="195"/>
      <c r="AQ79" s="121"/>
      <c r="AR79" s="121"/>
      <c r="AS79" s="118"/>
      <c r="AT79" s="118"/>
      <c r="AU79" s="118"/>
    </row>
    <row r="80" spans="1:47" s="115" customFormat="1" ht="14.25" hidden="1" x14ac:dyDescent="0.15">
      <c r="A80" s="201" t="str">
        <f t="shared" si="3"/>
        <v/>
      </c>
      <c r="B80" s="168"/>
      <c r="C80" s="150"/>
      <c r="D80" s="304"/>
      <c r="E80" s="305"/>
      <c r="F80" s="305"/>
      <c r="G80" s="305"/>
      <c r="H80" s="305"/>
      <c r="I80" s="305"/>
      <c r="J80" s="305"/>
      <c r="K80" s="305"/>
      <c r="L80" s="305"/>
      <c r="M80" s="305"/>
      <c r="N80" s="305"/>
      <c r="O80" s="305"/>
      <c r="P80" s="305"/>
      <c r="Q80" s="305"/>
      <c r="R80" s="305"/>
      <c r="S80" s="306"/>
      <c r="T80" s="307"/>
      <c r="U80" s="308"/>
      <c r="V80" s="309"/>
      <c r="W80" s="320"/>
      <c r="X80" s="321"/>
      <c r="Y80" s="322"/>
      <c r="Z80" s="302"/>
      <c r="AA80" s="303"/>
      <c r="AB80" s="409" t="str">
        <f t="shared" si="11"/>
        <v/>
      </c>
      <c r="AC80" s="410"/>
      <c r="AD80" s="411"/>
      <c r="AE80" s="396" t="str">
        <f t="shared" si="12"/>
        <v/>
      </c>
      <c r="AF80" s="397"/>
      <c r="AG80" s="398"/>
      <c r="AH80" s="116">
        <f>COUNTIF('名簿 '!$F$14:$F$513,C80)</f>
        <v>0</v>
      </c>
      <c r="AI80" s="117" t="str">
        <f t="shared" si="6"/>
        <v/>
      </c>
      <c r="AL80" s="120"/>
      <c r="AM80" s="120"/>
      <c r="AN80" s="120"/>
      <c r="AO80" s="195"/>
      <c r="AP80" s="195"/>
      <c r="AQ80" s="121"/>
      <c r="AR80" s="121"/>
      <c r="AS80" s="118"/>
      <c r="AT80" s="118"/>
      <c r="AU80" s="118"/>
    </row>
    <row r="81" spans="1:47" s="115" customFormat="1" ht="14.25" hidden="1" x14ac:dyDescent="0.15">
      <c r="A81" s="201" t="str">
        <f t="shared" si="3"/>
        <v/>
      </c>
      <c r="B81" s="168"/>
      <c r="C81" s="150"/>
      <c r="D81" s="304"/>
      <c r="E81" s="305"/>
      <c r="F81" s="305"/>
      <c r="G81" s="305"/>
      <c r="H81" s="305"/>
      <c r="I81" s="305"/>
      <c r="J81" s="305"/>
      <c r="K81" s="305"/>
      <c r="L81" s="305"/>
      <c r="M81" s="305"/>
      <c r="N81" s="305"/>
      <c r="O81" s="305"/>
      <c r="P81" s="305"/>
      <c r="Q81" s="305"/>
      <c r="R81" s="305"/>
      <c r="S81" s="306"/>
      <c r="T81" s="307"/>
      <c r="U81" s="308"/>
      <c r="V81" s="309"/>
      <c r="W81" s="320"/>
      <c r="X81" s="321"/>
      <c r="Y81" s="322"/>
      <c r="Z81" s="302"/>
      <c r="AA81" s="303"/>
      <c r="AB81" s="409" t="str">
        <f t="shared" si="11"/>
        <v/>
      </c>
      <c r="AC81" s="410"/>
      <c r="AD81" s="411"/>
      <c r="AE81" s="396" t="str">
        <f t="shared" si="12"/>
        <v/>
      </c>
      <c r="AF81" s="397"/>
      <c r="AG81" s="398"/>
      <c r="AH81" s="116">
        <f>COUNTIF('名簿 '!$F$14:$F$513,C81)</f>
        <v>0</v>
      </c>
      <c r="AI81" s="117" t="str">
        <f t="shared" si="6"/>
        <v/>
      </c>
      <c r="AL81" s="120"/>
      <c r="AM81" s="120"/>
      <c r="AN81" s="120"/>
      <c r="AO81" s="195"/>
      <c r="AP81" s="195"/>
      <c r="AQ81" s="121"/>
      <c r="AR81" s="121"/>
      <c r="AS81" s="118"/>
      <c r="AT81" s="118"/>
      <c r="AU81" s="118"/>
    </row>
    <row r="82" spans="1:47" s="115" customFormat="1" ht="15" hidden="1" thickBot="1" x14ac:dyDescent="0.2">
      <c r="A82" s="201" t="str">
        <f t="shared" si="3"/>
        <v/>
      </c>
      <c r="B82" s="168"/>
      <c r="C82" s="150"/>
      <c r="D82" s="304"/>
      <c r="E82" s="305"/>
      <c r="F82" s="305"/>
      <c r="G82" s="305"/>
      <c r="H82" s="305"/>
      <c r="I82" s="305"/>
      <c r="J82" s="305"/>
      <c r="K82" s="305"/>
      <c r="L82" s="305"/>
      <c r="M82" s="305"/>
      <c r="N82" s="305"/>
      <c r="O82" s="305"/>
      <c r="P82" s="305"/>
      <c r="Q82" s="305"/>
      <c r="R82" s="305"/>
      <c r="S82" s="306"/>
      <c r="T82" s="307"/>
      <c r="U82" s="308"/>
      <c r="V82" s="309"/>
      <c r="W82" s="320"/>
      <c r="X82" s="321"/>
      <c r="Y82" s="322"/>
      <c r="Z82" s="302"/>
      <c r="AA82" s="303"/>
      <c r="AB82" s="409" t="str">
        <f t="shared" si="11"/>
        <v/>
      </c>
      <c r="AC82" s="410"/>
      <c r="AD82" s="411"/>
      <c r="AE82" s="396" t="str">
        <f t="shared" si="12"/>
        <v/>
      </c>
      <c r="AF82" s="397"/>
      <c r="AG82" s="398"/>
      <c r="AH82" s="116">
        <f>COUNTIF('名簿 '!$F$14:$F$513,C82)</f>
        <v>0</v>
      </c>
      <c r="AI82" s="117" t="str">
        <f t="shared" si="6"/>
        <v/>
      </c>
      <c r="AL82" s="120"/>
      <c r="AM82" s="120"/>
      <c r="AN82" s="120"/>
      <c r="AO82" s="195"/>
      <c r="AP82" s="195"/>
      <c r="AQ82" s="121"/>
      <c r="AR82" s="121"/>
      <c r="AS82" s="118"/>
      <c r="AT82" s="118"/>
      <c r="AU82" s="118"/>
    </row>
    <row r="83" spans="1:47" s="115" customFormat="1" ht="15" thickTop="1" x14ac:dyDescent="0.15">
      <c r="A83" s="161"/>
      <c r="B83" s="487" t="s">
        <v>221</v>
      </c>
      <c r="C83" s="488"/>
      <c r="D83" s="488"/>
      <c r="E83" s="488"/>
      <c r="F83" s="488"/>
      <c r="G83" s="488"/>
      <c r="H83" s="488"/>
      <c r="I83" s="488"/>
      <c r="J83" s="488"/>
      <c r="K83" s="488"/>
      <c r="L83" s="488"/>
      <c r="M83" s="488"/>
      <c r="N83" s="488"/>
      <c r="O83" s="488"/>
      <c r="P83" s="488"/>
      <c r="Q83" s="488"/>
      <c r="R83" s="488"/>
      <c r="S83" s="489"/>
      <c r="T83" s="496" t="s">
        <v>231</v>
      </c>
      <c r="U83" s="497"/>
      <c r="V83" s="497"/>
      <c r="W83" s="497"/>
      <c r="X83" s="497"/>
      <c r="Y83" s="498"/>
      <c r="Z83" s="405">
        <f>SUM(Z62:AA74)</f>
        <v>0</v>
      </c>
      <c r="AA83" s="406"/>
      <c r="AB83" s="402">
        <f>SUM(AB62:AD74)</f>
        <v>0</v>
      </c>
      <c r="AC83" s="403"/>
      <c r="AD83" s="404"/>
      <c r="AE83" s="393"/>
      <c r="AF83" s="394"/>
      <c r="AG83" s="395"/>
      <c r="AH83" s="127"/>
      <c r="AI83" s="130"/>
      <c r="AJ83" s="188"/>
      <c r="AK83" s="188"/>
      <c r="AL83" s="122"/>
      <c r="AM83" s="122"/>
      <c r="AN83" s="122"/>
      <c r="AO83" s="196"/>
      <c r="AP83" s="197"/>
      <c r="AQ83" s="121"/>
      <c r="AR83" s="121"/>
      <c r="AS83" s="118"/>
      <c r="AT83" s="118"/>
      <c r="AU83" s="118"/>
    </row>
    <row r="84" spans="1:47" s="115" customFormat="1" ht="37.5" customHeight="1" x14ac:dyDescent="0.15">
      <c r="B84" s="490"/>
      <c r="C84" s="491"/>
      <c r="D84" s="491"/>
      <c r="E84" s="491"/>
      <c r="F84" s="491"/>
      <c r="G84" s="491"/>
      <c r="H84" s="491"/>
      <c r="I84" s="491"/>
      <c r="J84" s="491"/>
      <c r="K84" s="491"/>
      <c r="L84" s="491"/>
      <c r="M84" s="491"/>
      <c r="N84" s="491"/>
      <c r="O84" s="491"/>
      <c r="P84" s="491"/>
      <c r="Q84" s="491"/>
      <c r="R84" s="491"/>
      <c r="S84" s="492"/>
      <c r="T84" s="387"/>
      <c r="U84" s="388"/>
      <c r="V84" s="388"/>
      <c r="W84" s="388"/>
      <c r="X84" s="388"/>
      <c r="Y84" s="389"/>
      <c r="Z84" s="407"/>
      <c r="AA84" s="408"/>
      <c r="AB84" s="399"/>
      <c r="AC84" s="400"/>
      <c r="AD84" s="401"/>
      <c r="AE84" s="390"/>
      <c r="AF84" s="391"/>
      <c r="AG84" s="392"/>
      <c r="AH84" s="128"/>
      <c r="AI84" s="73"/>
      <c r="AJ84" s="189"/>
      <c r="AK84" s="189"/>
      <c r="AL84" s="120"/>
      <c r="AM84" s="120"/>
      <c r="AN84" s="120"/>
      <c r="AO84" s="196"/>
      <c r="AP84" s="196"/>
      <c r="AQ84" s="121"/>
      <c r="AR84" s="121"/>
      <c r="AS84" s="118"/>
      <c r="AT84" s="118"/>
      <c r="AU84" s="118"/>
    </row>
    <row r="85" spans="1:47" s="115" customFormat="1" ht="37.5" customHeight="1" x14ac:dyDescent="0.15">
      <c r="B85" s="493"/>
      <c r="C85" s="494"/>
      <c r="D85" s="494"/>
      <c r="E85" s="494"/>
      <c r="F85" s="494"/>
      <c r="G85" s="494"/>
      <c r="H85" s="494"/>
      <c r="I85" s="494"/>
      <c r="J85" s="494"/>
      <c r="K85" s="494"/>
      <c r="L85" s="494"/>
      <c r="M85" s="494"/>
      <c r="N85" s="494"/>
      <c r="O85" s="494"/>
      <c r="P85" s="494"/>
      <c r="Q85" s="494"/>
      <c r="R85" s="494"/>
      <c r="S85" s="495"/>
      <c r="T85" s="532"/>
      <c r="U85" s="533"/>
      <c r="V85" s="533"/>
      <c r="W85" s="533"/>
      <c r="X85" s="533"/>
      <c r="Y85" s="534"/>
      <c r="Z85" s="521"/>
      <c r="AA85" s="522"/>
      <c r="AB85" s="434"/>
      <c r="AC85" s="435"/>
      <c r="AD85" s="436"/>
      <c r="AE85" s="535"/>
      <c r="AF85" s="536"/>
      <c r="AG85" s="537"/>
      <c r="AH85" s="131"/>
      <c r="AI85" s="132"/>
      <c r="AJ85" s="190"/>
      <c r="AK85" s="190"/>
      <c r="AL85" s="121"/>
      <c r="AM85" s="121"/>
      <c r="AN85" s="121"/>
      <c r="AO85" s="198"/>
      <c r="AP85" s="198"/>
      <c r="AQ85" s="121"/>
      <c r="AR85" s="121"/>
      <c r="AS85" s="118"/>
      <c r="AT85" s="118"/>
      <c r="AU85" s="118"/>
    </row>
    <row r="86" spans="1:47" s="140" customFormat="1" hidden="1" x14ac:dyDescent="0.15">
      <c r="B86" s="133"/>
      <c r="C86" s="134"/>
      <c r="D86" s="135"/>
      <c r="E86" s="136"/>
      <c r="F86" s="136"/>
      <c r="G86" s="136"/>
      <c r="H86" s="136"/>
      <c r="I86" s="136"/>
      <c r="J86" s="136"/>
      <c r="K86" s="136"/>
      <c r="L86" s="136"/>
      <c r="M86" s="136"/>
      <c r="N86" s="136"/>
      <c r="O86" s="136"/>
      <c r="P86" s="136"/>
      <c r="Q86" s="136"/>
      <c r="R86" s="136"/>
      <c r="S86" s="136"/>
      <c r="T86" s="137"/>
      <c r="U86" s="137"/>
      <c r="V86" s="137"/>
      <c r="W86" s="137"/>
      <c r="X86" s="137"/>
      <c r="Y86" s="137"/>
      <c r="Z86" s="137"/>
      <c r="AA86" s="137"/>
      <c r="AB86" s="137"/>
      <c r="AC86" s="137"/>
      <c r="AD86" s="137"/>
      <c r="AE86" s="137"/>
      <c r="AF86" s="137"/>
      <c r="AG86" s="137"/>
      <c r="AH86" s="138"/>
      <c r="AI86" s="139"/>
      <c r="AJ86" s="190"/>
      <c r="AK86" s="190"/>
      <c r="AL86" s="121"/>
      <c r="AM86" s="121"/>
      <c r="AN86" s="121"/>
      <c r="AO86" s="198"/>
      <c r="AP86" s="198"/>
      <c r="AQ86" s="121"/>
      <c r="AR86" s="121"/>
      <c r="AS86" s="121"/>
      <c r="AT86" s="121"/>
      <c r="AU86" s="121"/>
    </row>
    <row r="87" spans="1:47" s="140" customFormat="1" hidden="1" x14ac:dyDescent="0.15">
      <c r="B87" s="141" t="s">
        <v>168</v>
      </c>
      <c r="C87" s="141"/>
      <c r="D87" s="136"/>
      <c r="E87" s="136"/>
      <c r="F87" s="136"/>
      <c r="G87" s="136"/>
      <c r="H87" s="136"/>
      <c r="I87" s="136"/>
      <c r="J87" s="136"/>
      <c r="K87" s="136"/>
      <c r="L87" s="136"/>
      <c r="M87" s="136"/>
      <c r="N87" s="136"/>
      <c r="O87" s="136"/>
      <c r="P87" s="136"/>
      <c r="Q87" s="136"/>
      <c r="R87" s="136"/>
      <c r="S87" s="136"/>
      <c r="T87" s="137"/>
      <c r="U87" s="137"/>
      <c r="V87" s="137"/>
      <c r="W87" s="137"/>
      <c r="X87" s="137"/>
      <c r="Y87" s="137"/>
      <c r="Z87" s="137"/>
      <c r="AA87" s="137"/>
      <c r="AB87" s="137"/>
      <c r="AC87" s="137"/>
      <c r="AD87" s="137"/>
      <c r="AE87" s="137"/>
      <c r="AF87" s="137"/>
      <c r="AG87" s="137"/>
      <c r="AH87" s="138"/>
      <c r="AI87" s="139"/>
      <c r="AJ87" s="190"/>
      <c r="AK87" s="190"/>
      <c r="AL87" s="121"/>
      <c r="AM87" s="121"/>
      <c r="AN87" s="121"/>
      <c r="AO87" s="198"/>
      <c r="AP87" s="198"/>
      <c r="AQ87" s="121"/>
      <c r="AR87" s="121"/>
      <c r="AS87" s="121"/>
      <c r="AT87" s="121"/>
      <c r="AU87" s="121"/>
    </row>
    <row r="88" spans="1:47" s="140" customFormat="1" hidden="1" x14ac:dyDescent="0.15">
      <c r="B88" s="505" t="s">
        <v>165</v>
      </c>
      <c r="C88" s="506"/>
      <c r="D88" s="506"/>
      <c r="E88" s="506"/>
      <c r="F88" s="506"/>
      <c r="G88" s="506"/>
      <c r="H88" s="506"/>
      <c r="I88" s="506"/>
      <c r="J88" s="506"/>
      <c r="K88" s="63"/>
      <c r="L88" s="63"/>
      <c r="M88" s="63"/>
      <c r="N88" s="63"/>
      <c r="O88" s="63"/>
      <c r="P88" s="63"/>
      <c r="Q88" s="64"/>
      <c r="R88" s="507"/>
      <c r="S88" s="508"/>
      <c r="T88" s="508"/>
      <c r="U88" s="509"/>
      <c r="V88" s="373" t="s">
        <v>8</v>
      </c>
      <c r="W88" s="373"/>
      <c r="X88" s="374"/>
      <c r="Y88" s="372" t="s">
        <v>9</v>
      </c>
      <c r="Z88" s="373"/>
      <c r="AA88" s="374"/>
      <c r="AB88" s="372" t="s">
        <v>10</v>
      </c>
      <c r="AC88" s="373"/>
      <c r="AD88" s="374"/>
      <c r="AE88" s="372" t="s">
        <v>11</v>
      </c>
      <c r="AF88" s="373"/>
      <c r="AG88" s="433"/>
      <c r="AH88" s="138"/>
      <c r="AI88" s="139"/>
      <c r="AJ88" s="190"/>
      <c r="AK88" s="190"/>
      <c r="AL88" s="121"/>
      <c r="AM88" s="121"/>
      <c r="AN88" s="121"/>
      <c r="AO88" s="198"/>
      <c r="AP88" s="198"/>
      <c r="AQ88" s="121"/>
      <c r="AR88" s="121"/>
      <c r="AS88" s="121"/>
      <c r="AT88" s="121"/>
      <c r="AU88" s="121"/>
    </row>
    <row r="89" spans="1:47" s="140" customFormat="1" ht="22.5" hidden="1" customHeight="1" x14ac:dyDescent="0.15">
      <c r="B89" s="513"/>
      <c r="C89" s="514"/>
      <c r="D89" s="514"/>
      <c r="E89" s="514"/>
      <c r="F89" s="514"/>
      <c r="G89" s="514"/>
      <c r="H89" s="514"/>
      <c r="I89" s="514"/>
      <c r="J89" s="514"/>
      <c r="K89" s="514"/>
      <c r="L89" s="514"/>
      <c r="M89" s="514"/>
      <c r="N89" s="514"/>
      <c r="O89" s="514"/>
      <c r="P89" s="514"/>
      <c r="Q89" s="515"/>
      <c r="R89" s="378"/>
      <c r="S89" s="379"/>
      <c r="T89" s="379"/>
      <c r="U89" s="380"/>
      <c r="V89" s="385"/>
      <c r="W89" s="385"/>
      <c r="X89" s="386"/>
      <c r="Y89" s="384"/>
      <c r="Z89" s="385"/>
      <c r="AA89" s="386"/>
      <c r="AB89" s="384"/>
      <c r="AC89" s="385"/>
      <c r="AD89" s="386"/>
      <c r="AE89" s="369"/>
      <c r="AF89" s="370"/>
      <c r="AG89" s="371"/>
      <c r="AH89" s="138"/>
      <c r="AI89" s="139"/>
      <c r="AJ89" s="190"/>
      <c r="AK89" s="190"/>
      <c r="AL89" s="121"/>
      <c r="AM89" s="121"/>
      <c r="AN89" s="121"/>
      <c r="AO89" s="198"/>
      <c r="AP89" s="198"/>
      <c r="AQ89" s="121"/>
      <c r="AR89" s="121"/>
      <c r="AS89" s="121"/>
      <c r="AT89" s="121"/>
      <c r="AU89" s="121"/>
    </row>
    <row r="90" spans="1:47" s="140" customFormat="1" ht="22.5" hidden="1" customHeight="1" x14ac:dyDescent="0.15">
      <c r="B90" s="142" t="s">
        <v>47</v>
      </c>
      <c r="C90" s="508"/>
      <c r="D90" s="508"/>
      <c r="E90" s="508"/>
      <c r="F90" s="508"/>
      <c r="G90" s="508"/>
      <c r="H90" s="508"/>
      <c r="I90" s="508"/>
      <c r="J90" s="508"/>
      <c r="K90" s="508"/>
      <c r="L90" s="508"/>
      <c r="M90" s="508"/>
      <c r="N90" s="508"/>
      <c r="O90" s="508"/>
      <c r="P90" s="508"/>
      <c r="Q90" s="509"/>
      <c r="R90" s="381"/>
      <c r="S90" s="382"/>
      <c r="T90" s="382"/>
      <c r="U90" s="383"/>
      <c r="V90" s="375"/>
      <c r="W90" s="375"/>
      <c r="X90" s="376"/>
      <c r="Y90" s="377"/>
      <c r="Z90" s="375"/>
      <c r="AA90" s="376"/>
      <c r="AB90" s="377"/>
      <c r="AC90" s="375"/>
      <c r="AD90" s="376"/>
      <c r="AE90" s="510"/>
      <c r="AF90" s="511"/>
      <c r="AG90" s="512"/>
      <c r="AH90" s="138"/>
      <c r="AI90" s="139"/>
      <c r="AJ90" s="190"/>
      <c r="AK90" s="190"/>
      <c r="AL90" s="121"/>
      <c r="AM90" s="121"/>
      <c r="AN90" s="121"/>
      <c r="AO90" s="198"/>
      <c r="AP90" s="198"/>
      <c r="AQ90" s="121"/>
      <c r="AR90" s="121"/>
      <c r="AS90" s="121"/>
      <c r="AT90" s="121"/>
      <c r="AU90" s="121"/>
    </row>
    <row r="91" spans="1:47" s="82" customFormat="1" hidden="1" x14ac:dyDescent="0.15">
      <c r="A91" s="87"/>
      <c r="B91" s="412" t="s">
        <v>112</v>
      </c>
      <c r="C91" s="413"/>
      <c r="D91" s="70" t="s">
        <v>137</v>
      </c>
      <c r="E91" s="62"/>
      <c r="F91" s="325" t="s">
        <v>219</v>
      </c>
      <c r="G91" s="326"/>
      <c r="H91" s="326"/>
      <c r="I91" s="326"/>
      <c r="J91" s="71" t="s">
        <v>167</v>
      </c>
      <c r="K91" s="451"/>
      <c r="L91" s="452"/>
      <c r="M91" s="453"/>
      <c r="N91" s="69" t="s">
        <v>166</v>
      </c>
      <c r="O91" s="500" t="str">
        <f>IF(AND(F91="合算",R89=""),"合算する受注番号を「合算：受注番号」欄に記載してください","　")</f>
        <v>　</v>
      </c>
      <c r="P91" s="500"/>
      <c r="Q91" s="500"/>
      <c r="R91" s="500"/>
      <c r="S91" s="500"/>
      <c r="T91" s="500"/>
      <c r="U91" s="500"/>
      <c r="V91" s="500"/>
      <c r="W91" s="500"/>
      <c r="X91" s="500"/>
      <c r="Y91" s="500"/>
      <c r="Z91" s="500"/>
      <c r="AA91" s="500"/>
      <c r="AB91" s="500"/>
      <c r="AC91" s="500"/>
      <c r="AD91" s="500"/>
      <c r="AE91" s="500"/>
      <c r="AF91" s="500"/>
      <c r="AG91" s="501"/>
      <c r="AH91" s="80"/>
      <c r="AI91" s="79"/>
      <c r="AJ91" s="185"/>
      <c r="AK91" s="185"/>
      <c r="AL91" s="81"/>
      <c r="AM91" s="81"/>
      <c r="AN91" s="81"/>
      <c r="AO91" s="192"/>
      <c r="AP91" s="192"/>
      <c r="AQ91" s="81"/>
      <c r="AR91" s="81"/>
      <c r="AS91" s="81"/>
      <c r="AT91" s="81"/>
      <c r="AU91" s="81"/>
    </row>
    <row r="92" spans="1:47" s="82" customFormat="1" hidden="1" x14ac:dyDescent="0.15">
      <c r="A92" s="87"/>
      <c r="B92" s="414"/>
      <c r="C92" s="415"/>
      <c r="D92" s="70" t="s">
        <v>134</v>
      </c>
      <c r="E92" s="62" t="str">
        <f>IF(F92="初回出荷後全請求","2",IF(F92="一括請求","3",IF(F92="分割請求","4",IF(F92="請求待ち","5",IF(F92="出荷都度請求","0",IF(F92="完納時請求","1",""))))))</f>
        <v>3</v>
      </c>
      <c r="F92" s="325" t="s">
        <v>218</v>
      </c>
      <c r="G92" s="326"/>
      <c r="H92" s="326"/>
      <c r="I92" s="326"/>
      <c r="J92" s="71" t="s">
        <v>167</v>
      </c>
      <c r="K92" s="451"/>
      <c r="L92" s="452"/>
      <c r="M92" s="453"/>
      <c r="N92" s="69" t="s">
        <v>166</v>
      </c>
      <c r="O92" s="502" t="str">
        <f>IF(AND(F92="一括請求",K92=""),"←請求書発行日を記載してください","　")</f>
        <v>←請求書発行日を記載してください</v>
      </c>
      <c r="P92" s="503"/>
      <c r="Q92" s="503"/>
      <c r="R92" s="503"/>
      <c r="S92" s="503"/>
      <c r="T92" s="503"/>
      <c r="U92" s="503"/>
      <c r="V92" s="503"/>
      <c r="W92" s="503"/>
      <c r="X92" s="503"/>
      <c r="Y92" s="503"/>
      <c r="Z92" s="503"/>
      <c r="AA92" s="503"/>
      <c r="AB92" s="503"/>
      <c r="AC92" s="503"/>
      <c r="AD92" s="503"/>
      <c r="AE92" s="503"/>
      <c r="AF92" s="503"/>
      <c r="AG92" s="504"/>
      <c r="AH92" s="80"/>
      <c r="AI92" s="79"/>
      <c r="AJ92" s="185"/>
      <c r="AK92" s="185"/>
      <c r="AL92" s="81"/>
      <c r="AM92" s="81"/>
      <c r="AN92" s="81"/>
      <c r="AO92" s="192"/>
      <c r="AP92" s="192"/>
      <c r="AQ92" s="81"/>
      <c r="AR92" s="81"/>
      <c r="AS92" s="81"/>
      <c r="AT92" s="81"/>
      <c r="AU92" s="81"/>
    </row>
    <row r="93" spans="1:47" s="146" customFormat="1" hidden="1" x14ac:dyDescent="0.15">
      <c r="A93" s="148"/>
      <c r="B93" s="499" t="s">
        <v>177</v>
      </c>
      <c r="C93" s="499"/>
      <c r="D93" s="499"/>
      <c r="E93" s="485" t="s">
        <v>174</v>
      </c>
      <c r="F93" s="485"/>
      <c r="G93" s="485"/>
      <c r="H93" s="485"/>
      <c r="I93" s="485" t="s">
        <v>175</v>
      </c>
      <c r="J93" s="485"/>
      <c r="K93" s="485"/>
      <c r="L93" s="485"/>
      <c r="M93" s="485" t="s">
        <v>176</v>
      </c>
      <c r="N93" s="485"/>
      <c r="O93" s="485"/>
      <c r="P93" s="485"/>
      <c r="Q93" s="485" t="s">
        <v>187</v>
      </c>
      <c r="R93" s="485"/>
      <c r="S93" s="485"/>
      <c r="T93" s="485"/>
      <c r="U93" s="485" t="s">
        <v>188</v>
      </c>
      <c r="V93" s="485"/>
      <c r="W93" s="485"/>
      <c r="X93" s="485"/>
      <c r="Y93" s="485" t="s">
        <v>189</v>
      </c>
      <c r="Z93" s="485"/>
      <c r="AA93" s="485"/>
      <c r="AB93" s="485"/>
      <c r="AC93" s="485" t="s">
        <v>190</v>
      </c>
      <c r="AD93" s="485"/>
      <c r="AE93" s="485"/>
      <c r="AF93" s="485"/>
      <c r="AG93" s="145"/>
      <c r="AJ93" s="191"/>
      <c r="AK93" s="191"/>
      <c r="AO93" s="199"/>
      <c r="AP93" s="199"/>
    </row>
    <row r="94" spans="1:47" s="146" customFormat="1" ht="25.5" hidden="1" customHeight="1" x14ac:dyDescent="0.15">
      <c r="A94" s="148"/>
      <c r="B94" s="483"/>
      <c r="C94" s="483"/>
      <c r="D94" s="483"/>
      <c r="E94" s="483"/>
      <c r="F94" s="483"/>
      <c r="G94" s="483"/>
      <c r="H94" s="483"/>
      <c r="I94" s="484"/>
      <c r="J94" s="484"/>
      <c r="K94" s="484"/>
      <c r="L94" s="484"/>
      <c r="M94" s="484"/>
      <c r="N94" s="484"/>
      <c r="O94" s="484"/>
      <c r="P94" s="484"/>
      <c r="Q94" s="484"/>
      <c r="R94" s="484"/>
      <c r="S94" s="484"/>
      <c r="T94" s="484"/>
      <c r="U94" s="486"/>
      <c r="V94" s="486"/>
      <c r="W94" s="486"/>
      <c r="X94" s="486"/>
      <c r="Y94" s="486"/>
      <c r="Z94" s="486"/>
      <c r="AA94" s="486"/>
      <c r="AB94" s="486"/>
      <c r="AC94" s="486"/>
      <c r="AD94" s="486"/>
      <c r="AE94" s="486"/>
      <c r="AF94" s="486"/>
      <c r="AG94" s="147"/>
      <c r="AJ94" s="191"/>
      <c r="AK94" s="191"/>
      <c r="AO94" s="199"/>
      <c r="AP94" s="199"/>
    </row>
    <row r="186" spans="3:4" x14ac:dyDescent="0.15">
      <c r="D186" s="87" t="s">
        <v>213</v>
      </c>
    </row>
    <row r="187" spans="3:4" x14ac:dyDescent="0.15">
      <c r="C187" s="181" t="s">
        <v>202</v>
      </c>
      <c r="D187" s="181">
        <v>401865</v>
      </c>
    </row>
    <row r="188" spans="3:4" x14ac:dyDescent="0.15">
      <c r="C188" s="181" t="s">
        <v>203</v>
      </c>
      <c r="D188" s="181">
        <v>401866</v>
      </c>
    </row>
    <row r="189" spans="3:4" x14ac:dyDescent="0.15">
      <c r="C189" s="181" t="s">
        <v>204</v>
      </c>
      <c r="D189" s="181">
        <v>401867</v>
      </c>
    </row>
    <row r="190" spans="3:4" x14ac:dyDescent="0.15">
      <c r="C190" s="181" t="s">
        <v>205</v>
      </c>
      <c r="D190" s="181">
        <v>401881</v>
      </c>
    </row>
    <row r="191" spans="3:4" x14ac:dyDescent="0.15">
      <c r="C191" s="181" t="s">
        <v>206</v>
      </c>
      <c r="D191" s="181">
        <v>401882</v>
      </c>
    </row>
    <row r="192" spans="3:4" x14ac:dyDescent="0.15">
      <c r="C192" s="181" t="s">
        <v>207</v>
      </c>
      <c r="D192" s="181">
        <v>401880</v>
      </c>
    </row>
    <row r="193" spans="3:4" x14ac:dyDescent="0.15">
      <c r="C193" s="181" t="s">
        <v>208</v>
      </c>
      <c r="D193" s="181">
        <v>401883</v>
      </c>
    </row>
    <row r="194" spans="3:4" x14ac:dyDescent="0.15">
      <c r="C194" s="181" t="s">
        <v>209</v>
      </c>
      <c r="D194" s="181">
        <v>401862</v>
      </c>
    </row>
    <row r="195" spans="3:4" x14ac:dyDescent="0.15">
      <c r="C195" s="181" t="s">
        <v>210</v>
      </c>
      <c r="D195" s="181">
        <v>401863</v>
      </c>
    </row>
    <row r="196" spans="3:4" x14ac:dyDescent="0.15">
      <c r="C196" s="181" t="s">
        <v>211</v>
      </c>
      <c r="D196" s="181">
        <v>401864</v>
      </c>
    </row>
    <row r="197" spans="3:4" x14ac:dyDescent="0.15">
      <c r="C197" s="181" t="s">
        <v>212</v>
      </c>
      <c r="D197" s="181">
        <v>401877</v>
      </c>
    </row>
    <row r="198" spans="3:4" x14ac:dyDescent="0.15">
      <c r="C198" s="181" t="s">
        <v>193</v>
      </c>
      <c r="D198" s="181">
        <v>401878</v>
      </c>
    </row>
    <row r="199" spans="3:4" x14ac:dyDescent="0.15">
      <c r="C199" s="181" t="s">
        <v>194</v>
      </c>
      <c r="D199" s="181">
        <v>401876</v>
      </c>
    </row>
    <row r="200" spans="3:4" x14ac:dyDescent="0.15">
      <c r="C200" s="181" t="s">
        <v>195</v>
      </c>
      <c r="D200" s="181">
        <v>401879</v>
      </c>
    </row>
    <row r="201" spans="3:4" x14ac:dyDescent="0.15">
      <c r="C201" s="181" t="s">
        <v>196</v>
      </c>
      <c r="D201" s="181">
        <v>401868</v>
      </c>
    </row>
    <row r="202" spans="3:4" x14ac:dyDescent="0.15">
      <c r="C202" s="181" t="s">
        <v>197</v>
      </c>
      <c r="D202" s="181">
        <v>401885</v>
      </c>
    </row>
    <row r="203" spans="3:4" x14ac:dyDescent="0.15">
      <c r="C203" s="181" t="s">
        <v>198</v>
      </c>
      <c r="D203" s="181">
        <v>401886</v>
      </c>
    </row>
    <row r="204" spans="3:4" x14ac:dyDescent="0.15">
      <c r="C204" s="181" t="s">
        <v>199</v>
      </c>
      <c r="D204" s="181">
        <v>401884</v>
      </c>
    </row>
    <row r="205" spans="3:4" x14ac:dyDescent="0.15">
      <c r="C205" s="181" t="s">
        <v>200</v>
      </c>
      <c r="D205" s="181">
        <v>401887</v>
      </c>
    </row>
    <row r="206" spans="3:4" x14ac:dyDescent="0.15">
      <c r="C206" s="181" t="s">
        <v>201</v>
      </c>
      <c r="D206" s="181">
        <v>400489</v>
      </c>
    </row>
  </sheetData>
  <sheetProtection algorithmName="SHA-512" hashValue="sW8zN7koxEDLqgX7pYF99UOs3EWQmE2vYqQKclUN13My906KaVo/odjdXGO1LKTg3UGUvMP1dxMGix4l5e0GHw==" saltValue="f2lGy5fYa52HbTpf9JCggQ==" spinCount="100000" sheet="1" selectLockedCells="1"/>
  <mergeCells count="352">
    <mergeCell ref="AE75:AG75"/>
    <mergeCell ref="AE74:AG74"/>
    <mergeCell ref="AB73:AD73"/>
    <mergeCell ref="AE71:AG71"/>
    <mergeCell ref="T72:V72"/>
    <mergeCell ref="T71:V71"/>
    <mergeCell ref="AE68:AG68"/>
    <mergeCell ref="AB68:AD68"/>
    <mergeCell ref="Z68:AA68"/>
    <mergeCell ref="AB72:AD72"/>
    <mergeCell ref="AB70:AD70"/>
    <mergeCell ref="AB71:AD71"/>
    <mergeCell ref="Z70:AA70"/>
    <mergeCell ref="W73:Y73"/>
    <mergeCell ref="W72:Y72"/>
    <mergeCell ref="T73:V73"/>
    <mergeCell ref="T70:V70"/>
    <mergeCell ref="AB69:AD69"/>
    <mergeCell ref="Z69:AA69"/>
    <mergeCell ref="W74:Y74"/>
    <mergeCell ref="X19:Y19"/>
    <mergeCell ref="X15:AG15"/>
    <mergeCell ref="K34:M34"/>
    <mergeCell ref="D68:S68"/>
    <mergeCell ref="W68:Y68"/>
    <mergeCell ref="T68:V68"/>
    <mergeCell ref="AE67:AG67"/>
    <mergeCell ref="AE63:AG63"/>
    <mergeCell ref="AB63:AD63"/>
    <mergeCell ref="Z64:AA64"/>
    <mergeCell ref="Z66:AA66"/>
    <mergeCell ref="D63:S63"/>
    <mergeCell ref="T67:V67"/>
    <mergeCell ref="D66:S66"/>
    <mergeCell ref="T66:V66"/>
    <mergeCell ref="K55:M55"/>
    <mergeCell ref="F56:I56"/>
    <mergeCell ref="D62:S62"/>
    <mergeCell ref="T62:V62"/>
    <mergeCell ref="Z62:AA62"/>
    <mergeCell ref="AB62:AD62"/>
    <mergeCell ref="W63:Y63"/>
    <mergeCell ref="T63:V63"/>
    <mergeCell ref="AB66:AD66"/>
    <mergeCell ref="E93:H93"/>
    <mergeCell ref="Z85:AA85"/>
    <mergeCell ref="AE73:AG73"/>
    <mergeCell ref="AE72:AG72"/>
    <mergeCell ref="D12:O12"/>
    <mergeCell ref="K56:M56"/>
    <mergeCell ref="O55:AG55"/>
    <mergeCell ref="O56:AG56"/>
    <mergeCell ref="X13:Y13"/>
    <mergeCell ref="X14:Y14"/>
    <mergeCell ref="D35:I35"/>
    <mergeCell ref="D38:I38"/>
    <mergeCell ref="R12:T12"/>
    <mergeCell ref="U28:W28"/>
    <mergeCell ref="P12:Q12"/>
    <mergeCell ref="P17:Q17"/>
    <mergeCell ref="P13:Q13"/>
    <mergeCell ref="R17:T17"/>
    <mergeCell ref="R14:T14"/>
    <mergeCell ref="R13:T13"/>
    <mergeCell ref="AB76:AD76"/>
    <mergeCell ref="T85:Y85"/>
    <mergeCell ref="P14:Q14"/>
    <mergeCell ref="AE85:AG85"/>
    <mergeCell ref="Y93:AB93"/>
    <mergeCell ref="W80:Y80"/>
    <mergeCell ref="D81:S81"/>
    <mergeCell ref="K50:M50"/>
    <mergeCell ref="B93:D93"/>
    <mergeCell ref="Q93:T93"/>
    <mergeCell ref="D64:S64"/>
    <mergeCell ref="O91:AG91"/>
    <mergeCell ref="F92:I92"/>
    <mergeCell ref="K92:M92"/>
    <mergeCell ref="O92:AG92"/>
    <mergeCell ref="B88:J88"/>
    <mergeCell ref="R88:U88"/>
    <mergeCell ref="AB90:AD90"/>
    <mergeCell ref="AE90:AG90"/>
    <mergeCell ref="B89:Q89"/>
    <mergeCell ref="F91:I91"/>
    <mergeCell ref="K91:M91"/>
    <mergeCell ref="C90:Q90"/>
    <mergeCell ref="Z78:AA78"/>
    <mergeCell ref="Z74:AA74"/>
    <mergeCell ref="B61:C61"/>
    <mergeCell ref="D61:S61"/>
    <mergeCell ref="AB67:AD67"/>
    <mergeCell ref="B94:D94"/>
    <mergeCell ref="E94:H94"/>
    <mergeCell ref="I94:L94"/>
    <mergeCell ref="M94:P94"/>
    <mergeCell ref="I93:L93"/>
    <mergeCell ref="Q94:T94"/>
    <mergeCell ref="Y94:AB94"/>
    <mergeCell ref="D74:S74"/>
    <mergeCell ref="D73:S73"/>
    <mergeCell ref="U94:X94"/>
    <mergeCell ref="AB74:AD74"/>
    <mergeCell ref="AC94:AF94"/>
    <mergeCell ref="T74:V74"/>
    <mergeCell ref="AC93:AF93"/>
    <mergeCell ref="M93:P93"/>
    <mergeCell ref="U93:X93"/>
    <mergeCell ref="B83:S85"/>
    <mergeCell ref="T83:Y83"/>
    <mergeCell ref="W81:Y81"/>
    <mergeCell ref="D75:S75"/>
    <mergeCell ref="T75:V75"/>
    <mergeCell ref="W75:Y75"/>
    <mergeCell ref="Z75:AA75"/>
    <mergeCell ref="AB75:AD75"/>
    <mergeCell ref="AE62:AG62"/>
    <mergeCell ref="B55:C56"/>
    <mergeCell ref="F55:I55"/>
    <mergeCell ref="J52:L52"/>
    <mergeCell ref="W61:Y61"/>
    <mergeCell ref="T61:V61"/>
    <mergeCell ref="B50:C51"/>
    <mergeCell ref="D32:I32"/>
    <mergeCell ref="D33:I33"/>
    <mergeCell ref="D45:I45"/>
    <mergeCell ref="D36:I36"/>
    <mergeCell ref="D37:I37"/>
    <mergeCell ref="D34:I34"/>
    <mergeCell ref="D42:I42"/>
    <mergeCell ref="D43:I43"/>
    <mergeCell ref="D44:I44"/>
    <mergeCell ref="D39:I39"/>
    <mergeCell ref="D40:I40"/>
    <mergeCell ref="D41:I41"/>
    <mergeCell ref="K49:M49"/>
    <mergeCell ref="E52:G52"/>
    <mergeCell ref="D48:I48"/>
    <mergeCell ref="D51:I51"/>
    <mergeCell ref="D49:I49"/>
    <mergeCell ref="Z13:AA13"/>
    <mergeCell ref="AB28:AG28"/>
    <mergeCell ref="AB17:AG17"/>
    <mergeCell ref="AB18:AG18"/>
    <mergeCell ref="Z28:AA28"/>
    <mergeCell ref="H15:W15"/>
    <mergeCell ref="D17:O17"/>
    <mergeCell ref="D47:I47"/>
    <mergeCell ref="U19:V19"/>
    <mergeCell ref="R19:T19"/>
    <mergeCell ref="J19:O19"/>
    <mergeCell ref="U22:W22"/>
    <mergeCell ref="P22:Q22"/>
    <mergeCell ref="U23:W23"/>
    <mergeCell ref="R23:T23"/>
    <mergeCell ref="R24:T24"/>
    <mergeCell ref="K46:M46"/>
    <mergeCell ref="K47:M47"/>
    <mergeCell ref="K42:M42"/>
    <mergeCell ref="K43:M43"/>
    <mergeCell ref="K44:M44"/>
    <mergeCell ref="K45:M45"/>
    <mergeCell ref="AB13:AG13"/>
    <mergeCell ref="Z14:AA14"/>
    <mergeCell ref="AB23:AG23"/>
    <mergeCell ref="Z27:AA27"/>
    <mergeCell ref="Z61:AA61"/>
    <mergeCell ref="X27:Y27"/>
    <mergeCell ref="X18:Y18"/>
    <mergeCell ref="Z29:AA29"/>
    <mergeCell ref="AB24:AG24"/>
    <mergeCell ref="K35:M35"/>
    <mergeCell ref="B52:C52"/>
    <mergeCell ref="B22:B25"/>
    <mergeCell ref="D29:I29"/>
    <mergeCell ref="E25:G25"/>
    <mergeCell ref="B32:C47"/>
    <mergeCell ref="K41:M41"/>
    <mergeCell ref="D23:O23"/>
    <mergeCell ref="J24:O24"/>
    <mergeCell ref="P24:Q24"/>
    <mergeCell ref="U24:V24"/>
    <mergeCell ref="P23:Q23"/>
    <mergeCell ref="K48:M48"/>
    <mergeCell ref="K51:M51"/>
    <mergeCell ref="D46:I46"/>
    <mergeCell ref="D28:O28"/>
    <mergeCell ref="K36:M36"/>
    <mergeCell ref="Z24:AA24"/>
    <mergeCell ref="K39:M39"/>
    <mergeCell ref="D27:O27"/>
    <mergeCell ref="D24:I24"/>
    <mergeCell ref="X24:Y24"/>
    <mergeCell ref="AB61:AD61"/>
    <mergeCell ref="AE61:AG61"/>
    <mergeCell ref="AB29:AG29"/>
    <mergeCell ref="AB27:AG27"/>
    <mergeCell ref="X30:AG30"/>
    <mergeCell ref="X25:AG25"/>
    <mergeCell ref="X29:Y29"/>
    <mergeCell ref="X28:Y28"/>
    <mergeCell ref="K33:M33"/>
    <mergeCell ref="R28:T28"/>
    <mergeCell ref="D50:I50"/>
    <mergeCell ref="AB77:AD77"/>
    <mergeCell ref="Z81:AA81"/>
    <mergeCell ref="R29:T29"/>
    <mergeCell ref="H30:W30"/>
    <mergeCell ref="P28:Q28"/>
    <mergeCell ref="J29:O29"/>
    <mergeCell ref="K40:M40"/>
    <mergeCell ref="K37:M37"/>
    <mergeCell ref="B27:B30"/>
    <mergeCell ref="D69:S69"/>
    <mergeCell ref="Z67:AA67"/>
    <mergeCell ref="K32:M32"/>
    <mergeCell ref="P29:Q29"/>
    <mergeCell ref="U29:V29"/>
    <mergeCell ref="W71:Y71"/>
    <mergeCell ref="R52:S52"/>
    <mergeCell ref="W69:Y69"/>
    <mergeCell ref="T69:V69"/>
    <mergeCell ref="D67:S67"/>
    <mergeCell ref="D65:S65"/>
    <mergeCell ref="T65:V65"/>
    <mergeCell ref="T64:V64"/>
    <mergeCell ref="W62:Y62"/>
    <mergeCell ref="D70:S70"/>
    <mergeCell ref="AH60:AH61"/>
    <mergeCell ref="Z63:AA63"/>
    <mergeCell ref="W65:Y65"/>
    <mergeCell ref="W64:Y64"/>
    <mergeCell ref="AB64:AD64"/>
    <mergeCell ref="Z65:AA65"/>
    <mergeCell ref="AE69:AG69"/>
    <mergeCell ref="AE65:AG65"/>
    <mergeCell ref="AB89:AD89"/>
    <mergeCell ref="W82:Y82"/>
    <mergeCell ref="AE66:AG66"/>
    <mergeCell ref="Z73:AA73"/>
    <mergeCell ref="AE88:AG88"/>
    <mergeCell ref="Z76:AA76"/>
    <mergeCell ref="AB78:AD78"/>
    <mergeCell ref="AE77:AG77"/>
    <mergeCell ref="Z77:AA77"/>
    <mergeCell ref="Z80:AA80"/>
    <mergeCell ref="AE78:AG78"/>
    <mergeCell ref="AB85:AD85"/>
    <mergeCell ref="W67:Y67"/>
    <mergeCell ref="W70:Y70"/>
    <mergeCell ref="W66:Y66"/>
    <mergeCell ref="Z82:AA82"/>
    <mergeCell ref="B91:C92"/>
    <mergeCell ref="D19:I19"/>
    <mergeCell ref="R22:T22"/>
    <mergeCell ref="AB19:AG19"/>
    <mergeCell ref="AB22:AG22"/>
    <mergeCell ref="Z23:AA23"/>
    <mergeCell ref="Z22:AA22"/>
    <mergeCell ref="X20:AG20"/>
    <mergeCell ref="X22:Y22"/>
    <mergeCell ref="Z19:AA19"/>
    <mergeCell ref="X23:Y23"/>
    <mergeCell ref="AB65:AD65"/>
    <mergeCell ref="AE76:AG76"/>
    <mergeCell ref="AE70:AG70"/>
    <mergeCell ref="AE64:AG64"/>
    <mergeCell ref="T79:V79"/>
    <mergeCell ref="W79:Y79"/>
    <mergeCell ref="D71:S71"/>
    <mergeCell ref="D72:S72"/>
    <mergeCell ref="O52:Q52"/>
    <mergeCell ref="E30:G30"/>
    <mergeCell ref="D22:O22"/>
    <mergeCell ref="H25:W25"/>
    <mergeCell ref="P27:Q27"/>
    <mergeCell ref="T81:V81"/>
    <mergeCell ref="T84:Y84"/>
    <mergeCell ref="AE84:AG84"/>
    <mergeCell ref="AE83:AG83"/>
    <mergeCell ref="AE79:AG79"/>
    <mergeCell ref="AE82:AG82"/>
    <mergeCell ref="AE80:AG80"/>
    <mergeCell ref="AB84:AD84"/>
    <mergeCell ref="AE81:AG81"/>
    <mergeCell ref="AB83:AD83"/>
    <mergeCell ref="Z83:AA83"/>
    <mergeCell ref="Z84:AA84"/>
    <mergeCell ref="AB80:AD80"/>
    <mergeCell ref="AB81:AD81"/>
    <mergeCell ref="AB82:AD82"/>
    <mergeCell ref="AB79:AD79"/>
    <mergeCell ref="Z79:AA79"/>
    <mergeCell ref="D82:S82"/>
    <mergeCell ref="T82:V82"/>
    <mergeCell ref="AE89:AG89"/>
    <mergeCell ref="AB88:AD88"/>
    <mergeCell ref="V90:X90"/>
    <mergeCell ref="Y90:AA90"/>
    <mergeCell ref="R89:U90"/>
    <mergeCell ref="Y89:AA89"/>
    <mergeCell ref="Y88:AA88"/>
    <mergeCell ref="V89:X89"/>
    <mergeCell ref="V88:X88"/>
    <mergeCell ref="B8:C9"/>
    <mergeCell ref="D8:W8"/>
    <mergeCell ref="X8:Z9"/>
    <mergeCell ref="AA8:AG9"/>
    <mergeCell ref="B12:B15"/>
    <mergeCell ref="B17:B20"/>
    <mergeCell ref="U17:W17"/>
    <mergeCell ref="R18:T18"/>
    <mergeCell ref="U18:W18"/>
    <mergeCell ref="E20:G20"/>
    <mergeCell ref="X12:Y12"/>
    <mergeCell ref="U12:W12"/>
    <mergeCell ref="H20:W20"/>
    <mergeCell ref="D18:O18"/>
    <mergeCell ref="P18:Q18"/>
    <mergeCell ref="P19:Q19"/>
    <mergeCell ref="U13:W13"/>
    <mergeCell ref="D14:I14"/>
    <mergeCell ref="Z18:AA18"/>
    <mergeCell ref="Z12:AA12"/>
    <mergeCell ref="AB14:AG14"/>
    <mergeCell ref="AB12:AG12"/>
    <mergeCell ref="X17:Y17"/>
    <mergeCell ref="Z17:AA17"/>
    <mergeCell ref="D13:O13"/>
    <mergeCell ref="E15:G15"/>
    <mergeCell ref="U14:V14"/>
    <mergeCell ref="J14:O14"/>
    <mergeCell ref="Z72:AA72"/>
    <mergeCell ref="Z71:AA71"/>
    <mergeCell ref="D80:S80"/>
    <mergeCell ref="T80:V80"/>
    <mergeCell ref="Z3:Z4"/>
    <mergeCell ref="AA3:AG4"/>
    <mergeCell ref="D9:W9"/>
    <mergeCell ref="T78:V78"/>
    <mergeCell ref="W78:Y78"/>
    <mergeCell ref="D76:S76"/>
    <mergeCell ref="T76:V76"/>
    <mergeCell ref="W76:Y76"/>
    <mergeCell ref="D77:S77"/>
    <mergeCell ref="T77:V77"/>
    <mergeCell ref="W77:Y77"/>
    <mergeCell ref="D78:S78"/>
    <mergeCell ref="D79:S79"/>
    <mergeCell ref="U27:W27"/>
    <mergeCell ref="R27:T27"/>
    <mergeCell ref="K38:M38"/>
  </mergeCells>
  <phoneticPr fontId="2"/>
  <conditionalFormatting sqref="D32:I32">
    <cfRule type="expression" dxfId="82" priority="27" stopIfTrue="1">
      <formula>OR(J32="9",N32&lt;&gt;"",T32&lt;&gt;"")</formula>
    </cfRule>
  </conditionalFormatting>
  <conditionalFormatting sqref="F38:G51 H39:H51 D33:D51 E33:E35 E37:E51 F33:G36 I33:I51 H33:H37">
    <cfRule type="expression" dxfId="81" priority="35" stopIfTrue="1">
      <formula>OR(N33&lt;&gt;"",T33&lt;&gt;"")</formula>
    </cfRule>
  </conditionalFormatting>
  <conditionalFormatting sqref="F37:G37 H38 E36">
    <cfRule type="expression" dxfId="80" priority="36" stopIfTrue="1">
      <formula>OR(O36&lt;&gt;"",#REF!&lt;&gt;"")</formula>
    </cfRule>
  </conditionalFormatting>
  <conditionalFormatting sqref="C27">
    <cfRule type="expression" dxfId="79" priority="38" stopIfTrue="1">
      <formula>AND(OR(J42="4",J46="4",J47="4",J48="4",J49="4",J50="4",J41="4",J42="4",J43="4",J45="4",J45="4",J46="4",J47="4",J50="4",J51="4"),D27="")</formula>
    </cfRule>
  </conditionalFormatting>
  <conditionalFormatting sqref="C28">
    <cfRule type="expression" dxfId="78" priority="39" stopIfTrue="1">
      <formula>AND(OR(J42="4",J46="4",J47="4",J48="4",J49="4",J50="4",J41="4",J42="4",J43="4",J45="4",J45="4",J46="4",J47="4",J50="4",J51="4"),D28="")</formula>
    </cfRule>
  </conditionalFormatting>
  <conditionalFormatting sqref="C29">
    <cfRule type="expression" dxfId="77" priority="40" stopIfTrue="1">
      <formula>AND(OR(J42="4",J46="4",J47="4",J48="4",J49="4",J50="4",J41="4",J42="4",J43="4",J45="4",J45="4",J46="4",J47="4",J50="4",J51="4"),D29="")</formula>
    </cfRule>
  </conditionalFormatting>
  <conditionalFormatting sqref="C30">
    <cfRule type="expression" dxfId="76" priority="41" stopIfTrue="1">
      <formula>AND(OR(J32="4",J36="4",J37="4",J38="4",J39="4",J40="4",J41="4",J42="4",J43="4",J44="4",J45="4",J46="4",J47="4",J50="4",J51="4"),OR(E30="",H30=""))</formula>
    </cfRule>
  </conditionalFormatting>
  <conditionalFormatting sqref="P27:Q27">
    <cfRule type="expression" dxfId="75" priority="46" stopIfTrue="1">
      <formula>AND(OR(J32="4",J36="4",J37="4",J38="4",J39="4",J40="4",J41="4",J42="4",J43="4",J44="4",J45="4",J46="4",J47="4",J50="4",J51="4"),OR(R27="",U27=""))</formula>
    </cfRule>
  </conditionalFormatting>
  <conditionalFormatting sqref="P28:Q28">
    <cfRule type="expression" dxfId="74" priority="48" stopIfTrue="1">
      <formula>AND(OR(J32="4",J36="4",J37="4",J38="4",J39="4",J40="4",J41="4",J42="4",J43="4",J44="4",J45="4",J46="4",J47="4",J50="4",J51="4"),OR(R28="",U28=""))</formula>
    </cfRule>
  </conditionalFormatting>
  <conditionalFormatting sqref="Z27:AA27">
    <cfRule type="expression" dxfId="73" priority="53" stopIfTrue="1">
      <formula>AND(OR(J32="4",J36="4",J37="4",J38="4",J39="4",J40="4",J41="4",J42="4",J43="4",J44="4",J45="4",J46="4",J47="4",J50="4",J51="4"),AB27="")</formula>
    </cfRule>
  </conditionalFormatting>
  <conditionalFormatting sqref="Z29:AA29">
    <cfRule type="expression" dxfId="72" priority="54" stopIfTrue="1">
      <formula>AND(OR(J32="4",J36="4",J37="4",J38="4",J39="4",J40="4",J41="4",J42="4",J43="4",J44="4",J45="4",J46="4",J47="4",J50="4",J51="4"),AB29="")</formula>
    </cfRule>
  </conditionalFormatting>
  <conditionalFormatting sqref="Z76:Z82 Z70:Z74 Z62:Z67">
    <cfRule type="expression" dxfId="71" priority="55" stopIfTrue="1">
      <formula>AI62&lt;&gt;""</formula>
    </cfRule>
  </conditionalFormatting>
  <conditionalFormatting sqref="AA76:AA82 AA70:AA74 AA63:AA67">
    <cfRule type="expression" dxfId="70" priority="56" stopIfTrue="1">
      <formula>AO63&lt;&gt;""</formula>
    </cfRule>
  </conditionalFormatting>
  <conditionalFormatting sqref="K92:M92">
    <cfRule type="expression" dxfId="69" priority="57" stopIfTrue="1">
      <formula>AND(OR(K92=""),$F$92="一括請求")</formula>
    </cfRule>
  </conditionalFormatting>
  <conditionalFormatting sqref="R89:U90">
    <cfRule type="expression" dxfId="68" priority="58" stopIfTrue="1">
      <formula>AND(OR(R89=""),$F$91="合算")</formula>
    </cfRule>
  </conditionalFormatting>
  <conditionalFormatting sqref="K48:K49 K33">
    <cfRule type="cellIs" dxfId="67" priority="59" stopIfTrue="1" operator="equal">
      <formula>"受講者宛"</formula>
    </cfRule>
    <cfRule type="cellIs" dxfId="66" priority="60" stopIfTrue="1" operator="equal">
      <formula>"担当者宛"</formula>
    </cfRule>
    <cfRule type="cellIs" dxfId="65" priority="61" stopIfTrue="1" operator="equal">
      <formula>"納品先宛"</formula>
    </cfRule>
  </conditionalFormatting>
  <conditionalFormatting sqref="N52:T52 I52:L52">
    <cfRule type="expression" dxfId="64" priority="62" stopIfTrue="1">
      <formula>$D$52="0"</formula>
    </cfRule>
  </conditionalFormatting>
  <conditionalFormatting sqref="K32:M32">
    <cfRule type="expression" dxfId="63" priority="63" stopIfTrue="1">
      <formula>$J$32="0"</formula>
    </cfRule>
    <cfRule type="expression" dxfId="62" priority="64" stopIfTrue="1">
      <formula>$J$32="1"</formula>
    </cfRule>
    <cfRule type="expression" dxfId="61" priority="65" stopIfTrue="1">
      <formula>$J$32="3"</formula>
    </cfRule>
  </conditionalFormatting>
  <conditionalFormatting sqref="K36:M36">
    <cfRule type="expression" dxfId="60" priority="66" stopIfTrue="1">
      <formula>$J$36="0"</formula>
    </cfRule>
    <cfRule type="expression" dxfId="59" priority="67" stopIfTrue="1">
      <formula>$J$36="1"</formula>
    </cfRule>
    <cfRule type="expression" dxfId="58" priority="68" stopIfTrue="1">
      <formula>$J$36="3"</formula>
    </cfRule>
  </conditionalFormatting>
  <conditionalFormatting sqref="K40:M40">
    <cfRule type="expression" dxfId="57" priority="69" stopIfTrue="1">
      <formula>$J$40="0"</formula>
    </cfRule>
    <cfRule type="expression" dxfId="56" priority="70" stopIfTrue="1">
      <formula>$J$40="1"</formula>
    </cfRule>
    <cfRule type="expression" dxfId="55" priority="71" stopIfTrue="1">
      <formula>$J$40="3"</formula>
    </cfRule>
  </conditionalFormatting>
  <conditionalFormatting sqref="K41:M41">
    <cfRule type="expression" dxfId="54" priority="72" stopIfTrue="1">
      <formula>$J$41="0"</formula>
    </cfRule>
    <cfRule type="expression" dxfId="53" priority="73" stopIfTrue="1">
      <formula>$J$41="1"</formula>
    </cfRule>
    <cfRule type="expression" dxfId="52" priority="74" stopIfTrue="1">
      <formula>$J$41="3"</formula>
    </cfRule>
  </conditionalFormatting>
  <conditionalFormatting sqref="K42:M42">
    <cfRule type="expression" dxfId="51" priority="75" stopIfTrue="1">
      <formula>$J$42="0"</formula>
    </cfRule>
    <cfRule type="expression" dxfId="50" priority="76" stopIfTrue="1">
      <formula>$J$42="1"</formula>
    </cfRule>
    <cfRule type="expression" dxfId="49" priority="77" stopIfTrue="1">
      <formula>$J$42="3"</formula>
    </cfRule>
  </conditionalFormatting>
  <conditionalFormatting sqref="K44:M44">
    <cfRule type="expression" dxfId="48" priority="78" stopIfTrue="1">
      <formula>$J$44="0"</formula>
    </cfRule>
    <cfRule type="expression" dxfId="47" priority="79" stopIfTrue="1">
      <formula>$J$44="1"</formula>
    </cfRule>
    <cfRule type="expression" dxfId="46" priority="80" stopIfTrue="1">
      <formula>$J$44="3"</formula>
    </cfRule>
  </conditionalFormatting>
  <conditionalFormatting sqref="K45:M45">
    <cfRule type="expression" dxfId="45" priority="81" stopIfTrue="1">
      <formula>$J$45="0"</formula>
    </cfRule>
    <cfRule type="expression" dxfId="44" priority="82" stopIfTrue="1">
      <formula>$J$45="1"</formula>
    </cfRule>
    <cfRule type="expression" dxfId="43" priority="83" stopIfTrue="1">
      <formula>$J$45="3"</formula>
    </cfRule>
  </conditionalFormatting>
  <conditionalFormatting sqref="K46:M46">
    <cfRule type="expression" dxfId="42" priority="84" stopIfTrue="1">
      <formula>$J$46="0"</formula>
    </cfRule>
    <cfRule type="expression" dxfId="41" priority="85" stopIfTrue="1">
      <formula>$J$46="1"</formula>
    </cfRule>
    <cfRule type="expression" dxfId="40" priority="86" stopIfTrue="1">
      <formula>$J$46="3"</formula>
    </cfRule>
  </conditionalFormatting>
  <conditionalFormatting sqref="K37:M37">
    <cfRule type="expression" dxfId="39" priority="92" stopIfTrue="1">
      <formula>$J$37="0"</formula>
    </cfRule>
    <cfRule type="expression" dxfId="38" priority="93" stopIfTrue="1">
      <formula>$J$37="1"</formula>
    </cfRule>
    <cfRule type="expression" dxfId="37" priority="94" stopIfTrue="1">
      <formula>$J$37="3"</formula>
    </cfRule>
  </conditionalFormatting>
  <conditionalFormatting sqref="K38:M38">
    <cfRule type="expression" dxfId="36" priority="95" stopIfTrue="1">
      <formula>$J$38="0"</formula>
    </cfRule>
    <cfRule type="expression" dxfId="35" priority="96" stopIfTrue="1">
      <formula>$J$38="1"</formula>
    </cfRule>
    <cfRule type="expression" dxfId="34" priority="97" stopIfTrue="1">
      <formula>$J$38="3"</formula>
    </cfRule>
  </conditionalFormatting>
  <conditionalFormatting sqref="K39:M39">
    <cfRule type="expression" dxfId="33" priority="98" stopIfTrue="1">
      <formula>$J$39="0"</formula>
    </cfRule>
    <cfRule type="expression" dxfId="32" priority="99" stopIfTrue="1">
      <formula>$J$39="1"</formula>
    </cfRule>
    <cfRule type="expression" dxfId="31" priority="100" stopIfTrue="1">
      <formula>$J$39="3"</formula>
    </cfRule>
  </conditionalFormatting>
  <conditionalFormatting sqref="K43:M43">
    <cfRule type="expression" dxfId="30" priority="101" stopIfTrue="1">
      <formula>$J$43="0"</formula>
    </cfRule>
    <cfRule type="expression" dxfId="29" priority="102" stopIfTrue="1">
      <formula>$J$43="1"</formula>
    </cfRule>
    <cfRule type="expression" dxfId="28" priority="103" stopIfTrue="1">
      <formula>$J$43="3"</formula>
    </cfRule>
  </conditionalFormatting>
  <conditionalFormatting sqref="K47:M47">
    <cfRule type="expression" dxfId="27" priority="104" stopIfTrue="1">
      <formula>$J$47="0"</formula>
    </cfRule>
    <cfRule type="expression" dxfId="26" priority="105" stopIfTrue="1">
      <formula>$J$47="1"</formula>
    </cfRule>
    <cfRule type="expression" dxfId="25" priority="106" stopIfTrue="1">
      <formula>$J$47="3"</formula>
    </cfRule>
  </conditionalFormatting>
  <conditionalFormatting sqref="K50:M50">
    <cfRule type="expression" dxfId="24" priority="107" stopIfTrue="1">
      <formula>$J$50="0"</formula>
    </cfRule>
    <cfRule type="expression" dxfId="23" priority="108" stopIfTrue="1">
      <formula>$J$50="1"</formula>
    </cfRule>
    <cfRule type="expression" dxfId="22" priority="109" stopIfTrue="1">
      <formula>$J$50="3"</formula>
    </cfRule>
  </conditionalFormatting>
  <conditionalFormatting sqref="K51:M51">
    <cfRule type="expression" dxfId="21" priority="110" stopIfTrue="1">
      <formula>$J$51="0"</formula>
    </cfRule>
    <cfRule type="expression" dxfId="20" priority="111" stopIfTrue="1">
      <formula>$J$51="1"</formula>
    </cfRule>
    <cfRule type="expression" dxfId="19" priority="112" stopIfTrue="1">
      <formula>$J$51="3"</formula>
    </cfRule>
  </conditionalFormatting>
  <conditionalFormatting sqref="H52">
    <cfRule type="expression" dxfId="18" priority="113" stopIfTrue="1">
      <formula>$D$52="0"</formula>
    </cfRule>
    <cfRule type="expression" dxfId="17" priority="114" stopIfTrue="1">
      <formula>$I$52=""</formula>
    </cfRule>
  </conditionalFormatting>
  <conditionalFormatting sqref="M52">
    <cfRule type="expression" dxfId="16" priority="115" stopIfTrue="1">
      <formula>$D$52="0"</formula>
    </cfRule>
    <cfRule type="expression" dxfId="15" priority="116" stopIfTrue="1">
      <formula>OR($N$52="",$R$52="")</formula>
    </cfRule>
  </conditionalFormatting>
  <conditionalFormatting sqref="Z69">
    <cfRule type="expression" dxfId="14" priority="22" stopIfTrue="1">
      <formula>AI69&lt;&gt;""</formula>
    </cfRule>
  </conditionalFormatting>
  <conditionalFormatting sqref="AA69">
    <cfRule type="expression" dxfId="13" priority="23" stopIfTrue="1">
      <formula>AO69&lt;&gt;""</formula>
    </cfRule>
  </conditionalFormatting>
  <conditionalFormatting sqref="Z68">
    <cfRule type="expression" dxfId="12" priority="20" stopIfTrue="1">
      <formula>AI68&lt;&gt;""</formula>
    </cfRule>
  </conditionalFormatting>
  <conditionalFormatting sqref="AA68">
    <cfRule type="expression" dxfId="11" priority="21" stopIfTrue="1">
      <formula>AO68&lt;&gt;""</formula>
    </cfRule>
  </conditionalFormatting>
  <conditionalFormatting sqref="Z75">
    <cfRule type="expression" dxfId="10" priority="1" stopIfTrue="1">
      <formula>AI75&lt;&gt;""</formula>
    </cfRule>
  </conditionalFormatting>
  <conditionalFormatting sqref="AA75">
    <cfRule type="expression" dxfId="9" priority="2" stopIfTrue="1">
      <formula>AO75&lt;&gt;""</formula>
    </cfRule>
  </conditionalFormatting>
  <dataValidations xWindow="526" yWindow="541" count="46">
    <dataValidation allowBlank="1" showInputMessage="1" showErrorMessage="1" promptTitle="合算請求の内容" prompt="合算請求の受注番号など_x000a_" sqref="N91:O92 N55:O56" xr:uid="{00000000-0002-0000-0100-000000000000}"/>
    <dataValidation type="date" allowBlank="1" showInputMessage="1" showErrorMessage="1" errorTitle="日付を入力してください" error="日付以外の数値・文字は入力できません_x000a__x000a_入力例：2009/9/1" promptTitle="請求日" prompt="請求日を指定してください。_x000a__x000a_入力例：2009/9/1" sqref="K91:M92" xr:uid="{00000000-0002-0000-0100-000001000000}">
      <formula1>39814</formula1>
      <formula2>73051</formula2>
    </dataValidation>
    <dataValidation type="list" allowBlank="1" showInputMessage="1" showErrorMessage="1" sqref="F92:I92" xr:uid="{00000000-0002-0000-0100-000002000000}">
      <formula1>"一括請求,分割請求"</formula1>
    </dataValidation>
    <dataValidation type="list" allowBlank="1" showInputMessage="1" showErrorMessage="1" sqref="F56" xr:uid="{00000000-0002-0000-0100-000003000000}">
      <formula1>"初回出荷後全請求,一括請求,分割請求,請求待ち,出荷都度請求,完納時請求"</formula1>
    </dataValidation>
    <dataValidation type="list" allowBlank="1" showInputMessage="1" showErrorMessage="1" sqref="F55" xr:uid="{00000000-0002-0000-0100-000004000000}">
      <formula1>"単体,合算"</formula1>
    </dataValidation>
    <dataValidation imeMode="off" allowBlank="1" showInputMessage="1" showErrorMessage="1" sqref="Z62 Z63:AA82" xr:uid="{00000000-0002-0000-0100-000005000000}"/>
    <dataValidation allowBlank="1" showInputMessage="1" showErrorMessage="1" promptTitle="請求日" prompt="請求日を指定してください。" sqref="K55:K56" xr:uid="{00000000-0002-0000-0100-000006000000}"/>
    <dataValidation imeMode="hiragana" allowBlank="1" showInputMessage="1" showErrorMessage="1" sqref="R29:T29 R19:T19 R24:T24" xr:uid="{00000000-0002-0000-0100-000007000000}"/>
    <dataValidation imeMode="hiragana" allowBlank="1" showInputMessage="1" showErrorMessage="1" promptTitle="会社名（全角）" prompt="会社名を入力してください。" sqref="D28:O28 D23:O23" xr:uid="{00000000-0002-0000-0100-000008000000}"/>
    <dataValidation type="list" allowBlank="1" showInputMessage="1" showErrorMessage="1" promptTitle="成績管理者を指定してください。" prompt="成績管理者を指定していただくことにより、受講生のテスト結果と学習状況を確認することができます。_x000a_○ eBLコースの場合_x000a_受講者様の学習状況がWEBで随時確認できます。_x000a_○ 通信教育コースの場合_x000a_種別・開講月ごとの受講生様の提出状況と採点結果が記載された成績一覧表が送付されます。" sqref="K50:M50" xr:uid="{00000000-0002-0000-0100-000009000000}">
      <formula1>$AR$12:$AR$16</formula1>
    </dataValidation>
    <dataValidation type="list" allowBlank="1" showInputMessage="1" showErrorMessage="1" promptTitle="総合実力診断摸試 問題・解答用紙" prompt="標準は教材と同じです。宛先を変更したい場合は指定してください。" sqref="K41:M41 K44:M45" xr:uid="{00000000-0002-0000-0100-00000A000000}">
      <formula1>$AN$12:$AN$17</formula1>
    </dataValidation>
    <dataValidation type="list" allowBlank="1" showInputMessage="1" showErrorMessage="1" promptTitle="総合実力診断摸試　個人評価採点票（控）はオプションです。" prompt="個人評価採点票の控えを希望される場合のみ、指定してください。" sqref="K43:M43" xr:uid="{00000000-0002-0000-0100-00000B000000}">
      <formula1>$AP$12:$AP$17</formula1>
    </dataValidation>
    <dataValidation type="list" allowBlank="1" showInputMessage="1" showErrorMessage="1" promptTitle="全国統一公開模試 個人評価採点票（控）はオプションです。" prompt="個人評価採点票の控えを希望される場合のみ、指定してください。" sqref="K47:M47" xr:uid="{00000000-0002-0000-0100-00000C000000}">
      <formula1>$AP$12:$AP$17</formula1>
    </dataValidation>
    <dataValidation type="whole" allowBlank="1" showInputMessage="1" showErrorMessage="1" errorTitle="数値が無効です。" error="1-99の数値を入力してください。" promptTitle="1-99の数字を入力してください。" prompt="必ず左欄の対象と条件を入力してください。" sqref="R52:S52" xr:uid="{00000000-0002-0000-0100-00000D000000}">
      <formula1>0</formula1>
      <formula2>100</formula2>
    </dataValidation>
    <dataValidation type="list" allowBlank="1" showInputMessage="1" showErrorMessage="1" sqref="O52" xr:uid="{00000000-0002-0000-0100-00000E000000}">
      <formula1>"選択して下さい↓,最低点,最低％,平均％"</formula1>
    </dataValidation>
    <dataValidation type="list" allowBlank="1" showInputMessage="1" showErrorMessage="1" promptTitle="修了条件指定する場合は指定して下さい。" prompt="「模試を除く」：模擬試験を除く全ての提出課題_x000a_「全て」：全ての提出課題" sqref="J52:L52" xr:uid="{00000000-0002-0000-0100-00000F000000}">
      <formula1>"選択して下さい↓,模擬試験を除く,全て"</formula1>
    </dataValidation>
    <dataValidation type="list" allowBlank="1" showInputMessage="1" showErrorMessage="1" promptTitle="修了条件" prompt="標準の修了条件は全ての提出課題が1点以上です。_x000a_標準から変更を希望される場合のみ「修了条件指定」を選択してください。" sqref="E52:G52" xr:uid="{00000000-0002-0000-0100-000010000000}">
      <formula1>"標準,修了条件指定"</formula1>
    </dataValidation>
    <dataValidation type="list" allowBlank="1" showInputMessage="1" showErrorMessage="1" promptTitle="個人評価採点票と解答解説はセットです。" prompt="標準では教材と同じ宛先に送付されます。別の宛先を希望される場合は、選択してください。_x000a__x000a_また、個人評価採点票を別の宛先にも送付したい場合は、個人評価採点票（控）に宛先を指定してください。" sqref="K36:M36" xr:uid="{00000000-0002-0000-0100-000011000000}">
      <formula1>$AN$12:$AN$17</formula1>
    </dataValidation>
    <dataValidation type="list" allowBlank="1" showInputMessage="1" showErrorMessage="1" promptTitle="教材の発送先を指定して下さい。" prompt="教材にはテキストや問題が含まれます。_x000a_受講者宛の場合は、「名簿」シートに宛先住所を必ず入力してください。" sqref="K32:M32" xr:uid="{00000000-0002-0000-0100-000012000000}">
      <formula1>$AL$13:$AL$16</formula1>
    </dataValidation>
    <dataValidation type="list" allowBlank="1" showInputMessage="1" showErrorMessage="1" promptTitle="個人評価採点票（控）はオプションです。" prompt="個人評価採点票の控えを希望される場合のみ、指定してください。" sqref="K37:M37" xr:uid="{00000000-0002-0000-0100-000013000000}">
      <formula1>$AP$12:$AP$17</formula1>
    </dataValidation>
    <dataValidation allowBlank="1" showInputMessage="1" showErrorMessage="1" promptTitle="着日指定がある場合は日付を入力してください。（オプション）" prompt="ただし、ご希望に沿えない場合があります。" sqref="K33:M33" xr:uid="{00000000-0002-0000-0100-000014000000}"/>
    <dataValidation type="list" allowBlank="1" showInputMessage="1" showErrorMessage="1" promptTitle="同梱品" sqref="K34:M34" xr:uid="{00000000-0002-0000-0100-000015000000}">
      <formula1>$AJ$12:$AJ$13</formula1>
    </dataValidation>
    <dataValidation type="list" allowBlank="1" showInputMessage="1" showErrorMessage="1" promptTitle="教材発送先が受講者以外の時に指定してください。" prompt="教材発送先が受講者以外の場合は、各教材がまとめて一括送付されます。個別梱包が必要な場合は、ありを選んでください。" sqref="K35:M35" xr:uid="{00000000-0002-0000-0100-000016000000}">
      <formula1>$AJ$12:$AJ$13</formula1>
    </dataValidation>
    <dataValidation type="textLength" imeMode="off" operator="equal" allowBlank="1" showInputMessage="1" showErrorMessage="1" promptTitle="郵便番号（半角７桁）" prompt="郵便番号はハイフン（-)無しの7桁で入力してください。_x000a_例：1030015" sqref="E20:G20 E25:G25 E30:G30" xr:uid="{00000000-0002-0000-0100-000017000000}">
      <formula1>7</formula1>
    </dataValidation>
    <dataValidation imeMode="hiragana" allowBlank="1" showInputMessage="1" showErrorMessage="1" promptTitle="所属部署１（全角）" prompt="所属部署１を入力してください。_x000a_部署名が長い場合は、右記の所属部署に分けて入力してください。" sqref="D29:I29 D19:I19 D24:I24" xr:uid="{00000000-0002-0000-0100-000018000000}"/>
    <dataValidation imeMode="hiragana" allowBlank="1" showInputMessage="1" showErrorMessage="1" promptTitle="所属部署２（全角）" prompt="所属部署２を入力してください。" sqref="J29:O29 J19:O19 J24:O24" xr:uid="{00000000-0002-0000-0100-000019000000}"/>
    <dataValidation imeMode="fullKatakana" allowBlank="1" showInputMessage="1" showErrorMessage="1" promptTitle="住所１（全角）" prompt="都道府県から番地までを全角で入力してください。_x000a_例：東京都中央区日本橋４－１６－２４_x000a_建物・ビル名は右欄の住所２に入力してください。" sqref="H30:W30" xr:uid="{00000000-0002-0000-0100-00001A000000}"/>
    <dataValidation allowBlank="1" showInputMessage="1" showErrorMessage="1" promptTitle="住所２（全角）" prompt="建物名を入力してください。_x000a_例：箱崎升喜ビル" sqref="X25 X20 X30" xr:uid="{00000000-0002-0000-0100-00001B000000}"/>
    <dataValidation imeMode="halfKatakana" allowBlank="1" showInputMessage="1" showErrorMessage="1" sqref="P17:Q17" xr:uid="{00000000-0002-0000-0100-00001C000000}"/>
    <dataValidation imeMode="on" allowBlank="1" showInputMessage="1" showErrorMessage="1" promptTitle="会社名（全角）" prompt="会社名を入力してください。" sqref="D18:O18" xr:uid="{00000000-0002-0000-0100-00001D000000}"/>
    <dataValidation imeMode="hiragana" allowBlank="1" showInputMessage="1" showErrorMessage="1" promptTitle="住所１（全角）" prompt="都道府県から番地までを全角で入力してください。_x000a_例：東京都中央区日本橋箱崎町１７－９_x000a_建物・ビル名は右欄の住所２に入力してください。" sqref="H25:W25 H20:W20" xr:uid="{00000000-0002-0000-0100-00001F000000}"/>
    <dataValidation imeMode="disabled" allowBlank="1" showInputMessage="1" showErrorMessage="1" promptTitle="市外局番-市内局番-加入者番号" prompt="例：03-5652-6065" sqref="AB17:AG17 AB27:AG27 AB22:AG22" xr:uid="{00000000-0002-0000-0100-000022000000}"/>
    <dataValidation imeMode="off" allowBlank="1" showInputMessage="1" showErrorMessage="1" promptTitle="市外局番-市内局番-加入者番号" prompt="例：03-5652-6075" sqref="AB18:AG18 AB28:AG28 AB23:AG23" xr:uid="{00000000-0002-0000-0100-000023000000}"/>
    <dataValidation imeMode="disabled" allowBlank="1" showInputMessage="1" showErrorMessage="1" promptTitle="メールアドレス（半角）" prompt="メールアドレスを入力してください。" sqref="AB19:AG19 AB29:AG29 AB24:AG24" xr:uid="{00000000-0002-0000-0100-000024000000}"/>
    <dataValidation imeMode="hiragana" allowBlank="1" showInputMessage="1" showErrorMessage="1" promptTitle="姓を全角で入力してください。" prompt="例）　日本" sqref="R28:T28 R23:T23 R18:T18" xr:uid="{00000000-0002-0000-0100-000025000000}"/>
    <dataValidation imeMode="hiragana" allowBlank="1" showInputMessage="1" showErrorMessage="1" promptTitle="名を全角で入力してください。" prompt="例）太郎" sqref="U28:W28 U23:W23 U18:W18" xr:uid="{00000000-0002-0000-0100-000026000000}"/>
    <dataValidation type="list" allowBlank="1" showInputMessage="1" showErrorMessage="1" promptTitle="成績管理者２はオプションです。" prompt="成績管理者は２名様まで登録が可能です。２人目の成績管理者をご希望の場合のみ指定してください。_x000a_上記と同様に受講生のテスト結果と学習状況を確認することができます。_x000a_○ eBLコースの場合_x000a_受講者様の学習状況がWEBで随時確認できます。_x000a_○ 通信教育コースの場合_x000a_種別・開講月ごとの受講生様の提出状況と採点結果が記載された成績一覧表が送付されます。" sqref="K51:M51" xr:uid="{00000000-0002-0000-0100-000027000000}">
      <formula1>$AR$12:$AR$16</formula1>
    </dataValidation>
    <dataValidation type="list" allowBlank="1" showInputMessage="1" showErrorMessage="1" promptTitle="スーパーグレース（オプション）" prompt="スーパーグレースの成績参照を希望する方は指定してください。" sqref="K39:M39" xr:uid="{00000000-0002-0000-0100-000028000000}">
      <formula1>$AR$12:$AR$16</formula1>
    </dataValidation>
    <dataValidation imeMode="fullKatakana" allowBlank="1" showInputMessage="1" showErrorMessage="1" promptTitle="会社名のフリガナ（全角カナ）" prompt="会社名のフリガナを入力してください" sqref="D27:O27 D17:O17 D22:O22" xr:uid="{00000000-0002-0000-0100-000029000000}"/>
    <dataValidation imeMode="fullKatakana" allowBlank="1" showInputMessage="1" showErrorMessage="1" promptTitle="姓のフリガナを全角カナで入力してください。" prompt="例）ニホン" sqref="R27:T27 R17:T17 R22:T22" xr:uid="{00000000-0002-0000-0100-00002A000000}"/>
    <dataValidation imeMode="fullKatakana" allowBlank="1" showInputMessage="1" showErrorMessage="1" promptTitle="名のフリガナを全角カナで入力してください。" prompt="例）タロウ" sqref="U27:W27 U17:W17 U22:W22" xr:uid="{00000000-0002-0000-0100-00002B000000}"/>
    <dataValidation type="list" allowBlank="1" showInputMessage="1" showErrorMessage="1" promptTitle="修了証送付先" prompt="教材の宛先に送付されます。宛先を変更したい場合は指定してください。" sqref="K38:M38" xr:uid="{00000000-0002-0000-0100-00002D000000}">
      <formula1>$AN$12:$AN$17</formula1>
    </dataValidation>
    <dataValidation type="list" allowBlank="1" showInputMessage="1" showErrorMessage="1" promptTitle="後送教材は初回出荷後に送付する教材です。" prompt="標準は教材と同じです。宛先を変更したい場合は指定してください。" sqref="K40:M40" xr:uid="{00000000-0002-0000-0100-00002E000000}">
      <formula1>$AN$12:$AN$17</formula1>
    </dataValidation>
    <dataValidation type="list" allowBlank="1" showInputMessage="1" showErrorMessage="1" promptTitle="総合実力診断摸試 評価採点票＋解答解説" prompt="標準は教材と同じです。宛先を変更したい場合は指定してください。_x000a_" sqref="K42:M42" xr:uid="{00000000-0002-0000-0100-00002F000000}">
      <formula1>$AN$12:$AN$17</formula1>
    </dataValidation>
    <dataValidation type="list" allowBlank="1" showInputMessage="1" showErrorMessage="1" promptTitle="全国統一公開摸試 問題・解答用紙" prompt="標準は教材と同じです。宛先を変更したい場合は指定してください。" sqref="K46:M46" xr:uid="{00000000-0002-0000-0100-000030000000}">
      <formula1>$AN$12:$AN$17</formula1>
    </dataValidation>
    <dataValidation type="textLength" imeMode="hiragana" showInputMessage="1" showErrorMessage="1" sqref="D62:D82" xr:uid="{00000000-0002-0000-0100-000031000000}">
      <formula1>0</formula1>
      <formula2>50</formula2>
    </dataValidation>
  </dataValidations>
  <printOptions horizontalCentered="1" verticalCentered="1"/>
  <pageMargins left="0.59055118110236227" right="0.59055118110236227" top="0.19685039370078741" bottom="0.31496062992125984" header="0.15748031496062992" footer="0.15748031496062992"/>
  <pageSetup paperSize="9" scale="68" orientation="portrait" r:id="rId1"/>
  <headerFooter alignWithMargins="0">
    <oddHeader>&amp;L&amp;G&amp;R■株式会社アイテック
FAX：03-5795-0231
TEL：03-6824-9007</oddHeader>
    <oddFooter>&amp;F</oddFooter>
  </headerFooter>
  <drawing r:id="rId2"/>
  <legacyDrawing r:id="rId3"/>
  <legacyDrawingHF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indexed="17"/>
  </sheetPr>
  <dimension ref="A1:W624"/>
  <sheetViews>
    <sheetView view="pageBreakPreview" topLeftCell="D1" zoomScaleNormal="100" workbookViewId="0">
      <pane ySplit="13" topLeftCell="A14" activePane="bottomLeft" state="frozen"/>
      <selection activeCell="D1" sqref="D1"/>
      <selection pane="bottomLeft" activeCell="E14" sqref="E14"/>
    </sheetView>
  </sheetViews>
  <sheetFormatPr defaultColWidth="9" defaultRowHeight="12" x14ac:dyDescent="0.15"/>
  <cols>
    <col min="1" max="1" width="2.5" style="26" hidden="1" customWidth="1"/>
    <col min="2" max="2" width="12.5" style="26" hidden="1" customWidth="1"/>
    <col min="3" max="3" width="12.875" style="26" hidden="1" customWidth="1"/>
    <col min="4" max="4" width="3.75" style="26" bestFit="1" customWidth="1"/>
    <col min="5" max="5" width="35.125" style="163" customWidth="1"/>
    <col min="6" max="6" width="10" style="164" hidden="1" customWidth="1"/>
    <col min="7" max="8" width="8.625" style="26" customWidth="1"/>
    <col min="9" max="10" width="8.625" style="26" hidden="1" customWidth="1"/>
    <col min="11" max="11" width="26.375" style="26" bestFit="1" customWidth="1"/>
    <col min="12" max="12" width="14" style="163" hidden="1" customWidth="1"/>
    <col min="13" max="13" width="12.625" style="27" hidden="1" customWidth="1"/>
    <col min="14" max="14" width="7.625" style="27" hidden="1" customWidth="1"/>
    <col min="15" max="15" width="8.875" style="260" hidden="1" customWidth="1"/>
    <col min="16" max="16" width="21.375" style="40" hidden="1" customWidth="1"/>
    <col min="17" max="17" width="19.125" style="262" hidden="1" customWidth="1"/>
    <col min="18" max="18" width="14.25" style="261" hidden="1" customWidth="1"/>
    <col min="19" max="19" width="19" style="261" hidden="1" customWidth="1"/>
    <col min="20" max="20" width="20.375" style="261" hidden="1" customWidth="1"/>
    <col min="21" max="21" width="6.625" style="40" hidden="1" customWidth="1"/>
    <col min="22" max="23" width="0" style="40" hidden="1" customWidth="1"/>
    <col min="24" max="16384" width="9" style="26"/>
  </cols>
  <sheetData>
    <row r="1" spans="1:23" s="40" customFormat="1" ht="24" x14ac:dyDescent="0.25">
      <c r="A1" s="40">
        <v>20</v>
      </c>
      <c r="E1" s="175" t="str">
        <f>IF(申込書!K32="個人","必須項目をご記入ください","必要事項をご記入ください")</f>
        <v>必要事項をご記入ください</v>
      </c>
      <c r="N1" s="203"/>
    </row>
    <row r="2" spans="1:23" s="40" customFormat="1" ht="12" hidden="1" customHeight="1" x14ac:dyDescent="0.15">
      <c r="A2" s="40">
        <v>1</v>
      </c>
      <c r="B2" s="40">
        <v>2</v>
      </c>
      <c r="C2" s="40">
        <v>3</v>
      </c>
      <c r="D2" s="40">
        <v>4</v>
      </c>
      <c r="E2" s="40">
        <v>5</v>
      </c>
      <c r="F2" s="40">
        <v>6</v>
      </c>
      <c r="G2" s="40">
        <v>7</v>
      </c>
      <c r="H2" s="40">
        <v>8</v>
      </c>
      <c r="I2" s="40">
        <v>9</v>
      </c>
      <c r="J2" s="40">
        <v>10</v>
      </c>
      <c r="K2" s="40">
        <v>11</v>
      </c>
      <c r="L2" s="40">
        <v>12</v>
      </c>
      <c r="M2" s="40">
        <v>13</v>
      </c>
      <c r="N2" s="40">
        <v>14</v>
      </c>
      <c r="O2" s="40">
        <v>15</v>
      </c>
      <c r="P2" s="40">
        <v>16</v>
      </c>
      <c r="Q2" s="40">
        <v>17</v>
      </c>
      <c r="R2" s="40">
        <v>18</v>
      </c>
      <c r="S2" s="40">
        <v>19</v>
      </c>
      <c r="T2" s="40">
        <v>20</v>
      </c>
      <c r="U2" s="40">
        <v>21</v>
      </c>
      <c r="V2" s="40">
        <v>22</v>
      </c>
      <c r="W2" s="40">
        <v>23</v>
      </c>
    </row>
    <row r="3" spans="1:23" s="40" customFormat="1" ht="12" customHeight="1" x14ac:dyDescent="0.15">
      <c r="B3" s="24" t="str">
        <f>申込書!K32</f>
        <v>選択してください↓</v>
      </c>
      <c r="C3" s="24"/>
      <c r="D3" s="22" t="s">
        <v>7</v>
      </c>
      <c r="E3" s="41"/>
      <c r="F3" s="23"/>
      <c r="G3" s="24"/>
      <c r="H3" s="24"/>
      <c r="I3" s="162"/>
      <c r="J3" s="24"/>
      <c r="K3" s="25"/>
      <c r="L3" s="204"/>
      <c r="M3" s="204"/>
      <c r="N3" s="204"/>
      <c r="O3" s="205"/>
      <c r="P3" s="26"/>
      <c r="Q3" s="26"/>
      <c r="R3" s="205"/>
      <c r="S3" s="205"/>
      <c r="U3" s="24"/>
    </row>
    <row r="4" spans="1:23" s="40" customFormat="1" ht="12" customHeight="1" x14ac:dyDescent="0.15">
      <c r="B4" s="29"/>
      <c r="C4" s="29"/>
      <c r="E4" s="28"/>
      <c r="F4" s="24" t="s">
        <v>192</v>
      </c>
      <c r="H4" s="29"/>
      <c r="K4" s="29"/>
      <c r="L4" s="29"/>
      <c r="M4" s="29"/>
      <c r="N4" s="29"/>
      <c r="O4" s="29"/>
      <c r="P4" s="29"/>
      <c r="Q4" s="29"/>
      <c r="R4" s="29"/>
      <c r="S4" s="206"/>
      <c r="U4" s="29"/>
    </row>
    <row r="5" spans="1:23" s="40" customFormat="1" ht="12" customHeight="1" x14ac:dyDescent="0.15">
      <c r="B5" s="27"/>
      <c r="C5" s="27"/>
      <c r="D5" s="27"/>
      <c r="E5" s="29"/>
      <c r="F5" s="27"/>
      <c r="H5" s="27"/>
      <c r="I5" s="27"/>
      <c r="J5" s="27"/>
      <c r="K5" s="27"/>
      <c r="L5" s="269"/>
      <c r="M5" s="27"/>
      <c r="N5" s="27"/>
      <c r="O5" s="207"/>
      <c r="P5" s="208"/>
      <c r="Q5" s="208"/>
      <c r="R5" s="208"/>
      <c r="S5" s="208"/>
      <c r="T5" s="208"/>
      <c r="U5" s="27"/>
    </row>
    <row r="6" spans="1:23" s="40" customFormat="1" ht="34.5" customHeight="1" x14ac:dyDescent="0.15">
      <c r="B6" s="583" t="s">
        <v>140</v>
      </c>
      <c r="C6" s="585" t="s">
        <v>119</v>
      </c>
      <c r="D6" s="589" t="s">
        <v>12</v>
      </c>
      <c r="E6" s="583" t="s">
        <v>229</v>
      </c>
      <c r="F6" s="591" t="s">
        <v>122</v>
      </c>
      <c r="G6" s="583" t="s">
        <v>138</v>
      </c>
      <c r="H6" s="585" t="s">
        <v>139</v>
      </c>
      <c r="I6" s="583"/>
      <c r="J6" s="585"/>
      <c r="K6" s="587" t="s">
        <v>115</v>
      </c>
      <c r="L6" s="593"/>
      <c r="M6" s="593"/>
      <c r="N6" s="596"/>
      <c r="O6" s="569"/>
      <c r="P6" s="570"/>
      <c r="Q6" s="570"/>
      <c r="R6" s="570"/>
      <c r="S6" s="570"/>
      <c r="T6" s="571"/>
      <c r="U6" s="575"/>
      <c r="V6" s="577"/>
      <c r="W6" s="577"/>
    </row>
    <row r="7" spans="1:23" s="40" customFormat="1" ht="13.5" customHeight="1" x14ac:dyDescent="0.15">
      <c r="B7" s="584"/>
      <c r="C7" s="586"/>
      <c r="D7" s="590"/>
      <c r="E7" s="584"/>
      <c r="F7" s="592"/>
      <c r="G7" s="584"/>
      <c r="H7" s="586"/>
      <c r="I7" s="584"/>
      <c r="J7" s="586"/>
      <c r="K7" s="588"/>
      <c r="L7" s="594"/>
      <c r="M7" s="595"/>
      <c r="N7" s="597"/>
      <c r="O7" s="572"/>
      <c r="P7" s="573"/>
      <c r="Q7" s="573"/>
      <c r="R7" s="573"/>
      <c r="S7" s="573"/>
      <c r="T7" s="574"/>
      <c r="U7" s="576"/>
      <c r="V7" s="578"/>
      <c r="W7" s="578"/>
    </row>
    <row r="8" spans="1:23" s="40" customFormat="1" ht="13.5" customHeight="1" x14ac:dyDescent="0.15">
      <c r="B8" s="584"/>
      <c r="C8" s="586"/>
      <c r="D8" s="590"/>
      <c r="E8" s="584"/>
      <c r="F8" s="592"/>
      <c r="G8" s="584"/>
      <c r="H8" s="586"/>
      <c r="I8" s="584"/>
      <c r="J8" s="586"/>
      <c r="K8" s="588"/>
      <c r="L8" s="209"/>
      <c r="M8" s="210"/>
      <c r="N8" s="211"/>
      <c r="O8" s="212"/>
      <c r="P8" s="213"/>
      <c r="Q8" s="212"/>
      <c r="R8" s="212"/>
      <c r="S8" s="212"/>
      <c r="T8" s="212"/>
      <c r="U8" s="576"/>
      <c r="V8" s="578"/>
      <c r="W8" s="578"/>
    </row>
    <row r="9" spans="1:23" s="40" customFormat="1" ht="13.5" customHeight="1" x14ac:dyDescent="0.15">
      <c r="B9" s="584"/>
      <c r="C9" s="586"/>
      <c r="D9" s="590"/>
      <c r="E9" s="584"/>
      <c r="F9" s="592"/>
      <c r="G9" s="584"/>
      <c r="H9" s="586"/>
      <c r="I9" s="584"/>
      <c r="J9" s="586"/>
      <c r="K9" s="588"/>
      <c r="L9" s="214"/>
      <c r="M9" s="215"/>
      <c r="N9" s="216"/>
      <c r="O9" s="217"/>
      <c r="P9" s="218"/>
      <c r="Q9" s="217"/>
      <c r="R9" s="217"/>
      <c r="S9" s="217"/>
      <c r="T9" s="217"/>
      <c r="U9" s="576"/>
      <c r="V9" s="578"/>
      <c r="W9" s="578"/>
    </row>
    <row r="10" spans="1:23" s="40" customFormat="1" ht="13.5" customHeight="1" x14ac:dyDescent="0.15">
      <c r="B10" s="584"/>
      <c r="C10" s="586"/>
      <c r="D10" s="590"/>
      <c r="E10" s="584"/>
      <c r="F10" s="592"/>
      <c r="G10" s="584"/>
      <c r="H10" s="586"/>
      <c r="I10" s="584"/>
      <c r="J10" s="586"/>
      <c r="K10" s="588"/>
      <c r="L10" s="214"/>
      <c r="M10" s="215"/>
      <c r="N10" s="219"/>
      <c r="O10" s="580"/>
      <c r="P10" s="581"/>
      <c r="Q10" s="581"/>
      <c r="R10" s="581"/>
      <c r="S10" s="581"/>
      <c r="T10" s="582"/>
      <c r="U10" s="576"/>
      <c r="V10" s="579"/>
      <c r="W10" s="579"/>
    </row>
    <row r="11" spans="1:23" s="40" customFormat="1" ht="13.5" customHeight="1" x14ac:dyDescent="0.15">
      <c r="B11" s="30"/>
      <c r="C11" s="30"/>
      <c r="D11" s="590"/>
      <c r="E11" s="180" t="s">
        <v>214</v>
      </c>
      <c r="F11" s="178"/>
      <c r="G11" s="30"/>
      <c r="H11" s="30"/>
      <c r="I11" s="31"/>
      <c r="J11" s="37"/>
      <c r="K11" s="66" t="s">
        <v>191</v>
      </c>
      <c r="L11" s="214"/>
      <c r="M11" s="215"/>
      <c r="N11" s="220"/>
      <c r="O11" s="221"/>
      <c r="P11" s="222"/>
      <c r="Q11" s="221"/>
      <c r="R11" s="221"/>
      <c r="S11" s="221"/>
      <c r="T11" s="223"/>
      <c r="U11" s="32"/>
      <c r="V11" s="42"/>
      <c r="W11" s="42"/>
    </row>
    <row r="12" spans="1:23" s="40" customFormat="1" ht="13.5" customHeight="1" x14ac:dyDescent="0.15">
      <c r="B12" s="33"/>
      <c r="C12" s="33"/>
      <c r="D12" s="35"/>
      <c r="E12" s="43" t="s">
        <v>14</v>
      </c>
      <c r="F12" s="36" t="s">
        <v>13</v>
      </c>
      <c r="G12" s="33" t="s">
        <v>14</v>
      </c>
      <c r="H12" s="33" t="s">
        <v>14</v>
      </c>
      <c r="I12" s="34"/>
      <c r="J12" s="38"/>
      <c r="K12" s="67" t="s">
        <v>13</v>
      </c>
      <c r="L12" s="224"/>
      <c r="M12" s="225"/>
      <c r="N12" s="226"/>
      <c r="O12" s="227"/>
      <c r="P12" s="228"/>
      <c r="Q12" s="229"/>
      <c r="R12" s="227"/>
      <c r="S12" s="229"/>
      <c r="T12" s="229"/>
      <c r="U12" s="39"/>
      <c r="V12" s="44"/>
      <c r="W12" s="44"/>
    </row>
    <row r="13" spans="1:23" s="40" customFormat="1" x14ac:dyDescent="0.15">
      <c r="B13" s="47" t="s">
        <v>16</v>
      </c>
      <c r="C13" s="47" t="s">
        <v>143</v>
      </c>
      <c r="D13" s="45" t="s">
        <v>15</v>
      </c>
      <c r="E13" s="176"/>
      <c r="F13" s="46"/>
      <c r="G13" s="47" t="s">
        <v>141</v>
      </c>
      <c r="H13" s="47" t="s">
        <v>142</v>
      </c>
      <c r="I13" s="271"/>
      <c r="J13" s="47"/>
      <c r="K13" s="68" t="s">
        <v>144</v>
      </c>
      <c r="L13" s="231"/>
      <c r="M13" s="232"/>
      <c r="N13" s="232"/>
      <c r="O13" s="233"/>
      <c r="P13" s="234"/>
      <c r="Q13" s="235"/>
      <c r="R13" s="235"/>
      <c r="S13" s="235"/>
      <c r="T13" s="235"/>
      <c r="U13" s="235"/>
      <c r="V13" s="236"/>
      <c r="W13" s="236"/>
    </row>
    <row r="14" spans="1:23" s="40" customFormat="1" ht="12" customHeight="1" x14ac:dyDescent="0.15">
      <c r="B14" s="169" t="str">
        <f t="shared" ref="B14:B77" si="0">G14&amp;"　"&amp;H14</f>
        <v>　</v>
      </c>
      <c r="C14" s="170" t="str">
        <f t="shared" ref="C14:C77" si="1">I14&amp;"　"&amp;J14</f>
        <v>　</v>
      </c>
      <c r="D14" s="48">
        <v>1</v>
      </c>
      <c r="E14" s="179"/>
      <c r="F14" s="183" t="str">
        <f>IF(E14&lt;&gt;"",VLOOKUP(E14,申込書!A:C,3,0),"")</f>
        <v/>
      </c>
      <c r="G14" s="21"/>
      <c r="H14" s="51"/>
      <c r="I14" s="272"/>
      <c r="J14" s="51"/>
      <c r="K14" s="65"/>
      <c r="L14" s="237"/>
      <c r="M14" s="238"/>
      <c r="N14" s="239"/>
      <c r="O14" s="240"/>
      <c r="P14" s="241"/>
      <c r="Q14" s="242"/>
      <c r="R14" s="243"/>
      <c r="S14" s="243"/>
      <c r="T14" s="243"/>
      <c r="U14" s="244"/>
      <c r="V14" s="243"/>
      <c r="W14" s="243"/>
    </row>
    <row r="15" spans="1:23" s="40" customFormat="1" ht="12" customHeight="1" x14ac:dyDescent="0.15">
      <c r="B15" s="169" t="str">
        <f t="shared" si="0"/>
        <v>　</v>
      </c>
      <c r="C15" s="170" t="str">
        <f t="shared" si="1"/>
        <v>　</v>
      </c>
      <c r="D15" s="50">
        <v>2</v>
      </c>
      <c r="E15" s="179"/>
      <c r="F15" s="183" t="str">
        <f>IF(E15&lt;&gt;"",VLOOKUP(E15,申込書!A:C,3,0),"")</f>
        <v/>
      </c>
      <c r="G15" s="21"/>
      <c r="H15" s="51"/>
      <c r="I15" s="272"/>
      <c r="J15" s="51"/>
      <c r="K15" s="65"/>
      <c r="L15" s="237"/>
      <c r="M15" s="238"/>
      <c r="N15" s="239"/>
      <c r="O15" s="245"/>
      <c r="P15" s="246"/>
      <c r="Q15" s="247"/>
      <c r="R15" s="243"/>
      <c r="S15" s="243"/>
      <c r="T15" s="243"/>
      <c r="U15" s="243"/>
      <c r="V15" s="243"/>
      <c r="W15" s="243"/>
    </row>
    <row r="16" spans="1:23" s="40" customFormat="1" ht="12" customHeight="1" x14ac:dyDescent="0.15">
      <c r="B16" s="169" t="str">
        <f t="shared" si="0"/>
        <v>　</v>
      </c>
      <c r="C16" s="170" t="str">
        <f t="shared" si="1"/>
        <v>　</v>
      </c>
      <c r="D16" s="50">
        <v>3</v>
      </c>
      <c r="E16" s="179"/>
      <c r="F16" s="183" t="str">
        <f>IF(E16&lt;&gt;"",VLOOKUP(E16,申込書!A:C,3,0),"")</f>
        <v/>
      </c>
      <c r="G16" s="21"/>
      <c r="H16" s="51"/>
      <c r="I16" s="272"/>
      <c r="J16" s="51"/>
      <c r="K16" s="65"/>
      <c r="L16" s="237"/>
      <c r="M16" s="238"/>
      <c r="N16" s="239"/>
      <c r="O16" s="245"/>
      <c r="P16" s="246"/>
      <c r="Q16" s="247"/>
      <c r="R16" s="243"/>
      <c r="S16" s="243"/>
      <c r="T16" s="243"/>
      <c r="U16" s="243"/>
      <c r="V16" s="243"/>
      <c r="W16" s="243"/>
    </row>
    <row r="17" spans="2:23" s="40" customFormat="1" ht="12" customHeight="1" x14ac:dyDescent="0.15">
      <c r="B17" s="169" t="str">
        <f t="shared" si="0"/>
        <v>　</v>
      </c>
      <c r="C17" s="170" t="str">
        <f t="shared" si="1"/>
        <v>　</v>
      </c>
      <c r="D17" s="48">
        <v>4</v>
      </c>
      <c r="E17" s="179"/>
      <c r="F17" s="183"/>
      <c r="G17" s="21"/>
      <c r="H17" s="51"/>
      <c r="I17" s="272"/>
      <c r="J17" s="51"/>
      <c r="K17" s="65"/>
      <c r="L17" s="237"/>
      <c r="M17" s="238"/>
      <c r="N17" s="239"/>
      <c r="O17" s="245"/>
      <c r="P17" s="246"/>
      <c r="Q17" s="247"/>
      <c r="R17" s="243"/>
      <c r="S17" s="243"/>
      <c r="T17" s="243"/>
      <c r="U17" s="243"/>
      <c r="V17" s="243"/>
      <c r="W17" s="243"/>
    </row>
    <row r="18" spans="2:23" s="40" customFormat="1" ht="12" customHeight="1" x14ac:dyDescent="0.15">
      <c r="B18" s="169" t="str">
        <f t="shared" si="0"/>
        <v>　</v>
      </c>
      <c r="C18" s="170" t="str">
        <f t="shared" si="1"/>
        <v>　</v>
      </c>
      <c r="D18" s="50">
        <v>5</v>
      </c>
      <c r="E18" s="179"/>
      <c r="F18" s="183" t="str">
        <f>IF(E18&lt;&gt;"",VLOOKUP(E18,申込書!A:C,3,0),"")</f>
        <v/>
      </c>
      <c r="G18" s="21"/>
      <c r="H18" s="51"/>
      <c r="I18" s="272"/>
      <c r="J18" s="51"/>
      <c r="K18" s="174"/>
      <c r="L18" s="237"/>
      <c r="M18" s="238"/>
      <c r="N18" s="239"/>
      <c r="O18" s="245"/>
      <c r="P18" s="246"/>
      <c r="Q18" s="247"/>
      <c r="R18" s="243"/>
      <c r="S18" s="243"/>
      <c r="T18" s="243"/>
      <c r="U18" s="243"/>
      <c r="V18" s="243"/>
      <c r="W18" s="243"/>
    </row>
    <row r="19" spans="2:23" s="40" customFormat="1" ht="12" customHeight="1" x14ac:dyDescent="0.15">
      <c r="B19" s="169" t="str">
        <f t="shared" si="0"/>
        <v>　</v>
      </c>
      <c r="C19" s="170" t="str">
        <f t="shared" si="1"/>
        <v>　</v>
      </c>
      <c r="D19" s="50">
        <v>6</v>
      </c>
      <c r="E19" s="179"/>
      <c r="F19" s="183" t="str">
        <f>IF(E19&lt;&gt;"",VLOOKUP(E19,申込書!A:C,3,0),"")</f>
        <v/>
      </c>
      <c r="G19" s="21"/>
      <c r="H19" s="51"/>
      <c r="I19" s="272"/>
      <c r="J19" s="51"/>
      <c r="K19" s="65"/>
      <c r="L19" s="237"/>
      <c r="M19" s="238"/>
      <c r="N19" s="239"/>
      <c r="O19" s="245"/>
      <c r="P19" s="246"/>
      <c r="Q19" s="247"/>
      <c r="R19" s="243"/>
      <c r="S19" s="243"/>
      <c r="T19" s="243"/>
      <c r="U19" s="243"/>
      <c r="V19" s="243"/>
      <c r="W19" s="243"/>
    </row>
    <row r="20" spans="2:23" s="40" customFormat="1" ht="12" customHeight="1" x14ac:dyDescent="0.15">
      <c r="B20" s="169" t="str">
        <f t="shared" si="0"/>
        <v>　</v>
      </c>
      <c r="C20" s="170" t="str">
        <f t="shared" si="1"/>
        <v>　</v>
      </c>
      <c r="D20" s="48">
        <v>7</v>
      </c>
      <c r="E20" s="179"/>
      <c r="F20" s="183" t="str">
        <f>IF(E20&lt;&gt;"",VLOOKUP(E20,申込書!A:C,3,0),"")</f>
        <v/>
      </c>
      <c r="G20" s="21"/>
      <c r="H20" s="51"/>
      <c r="I20" s="272"/>
      <c r="J20" s="51"/>
      <c r="K20" s="65"/>
      <c r="L20" s="237"/>
      <c r="M20" s="238"/>
      <c r="N20" s="239"/>
      <c r="O20" s="245"/>
      <c r="P20" s="246"/>
      <c r="Q20" s="247"/>
      <c r="R20" s="243"/>
      <c r="S20" s="243"/>
      <c r="T20" s="243"/>
      <c r="U20" s="243"/>
      <c r="V20" s="243"/>
      <c r="W20" s="243"/>
    </row>
    <row r="21" spans="2:23" s="40" customFormat="1" ht="12" customHeight="1" x14ac:dyDescent="0.15">
      <c r="B21" s="169" t="str">
        <f t="shared" si="0"/>
        <v>　</v>
      </c>
      <c r="C21" s="170" t="str">
        <f t="shared" si="1"/>
        <v>　</v>
      </c>
      <c r="D21" s="50">
        <v>8</v>
      </c>
      <c r="E21" s="179"/>
      <c r="F21" s="183" t="str">
        <f>IF(E21&lt;&gt;"",VLOOKUP(E21,申込書!A:C,3,0),"")</f>
        <v/>
      </c>
      <c r="G21" s="21"/>
      <c r="H21" s="51"/>
      <c r="I21" s="272"/>
      <c r="J21" s="51"/>
      <c r="K21" s="65"/>
      <c r="L21" s="237"/>
      <c r="M21" s="238"/>
      <c r="N21" s="239"/>
      <c r="O21" s="245"/>
      <c r="P21" s="246"/>
      <c r="Q21" s="247"/>
      <c r="R21" s="243"/>
      <c r="S21" s="243"/>
      <c r="T21" s="243"/>
      <c r="U21" s="243"/>
      <c r="V21" s="243"/>
      <c r="W21" s="243"/>
    </row>
    <row r="22" spans="2:23" s="40" customFormat="1" ht="12" customHeight="1" x14ac:dyDescent="0.15">
      <c r="B22" s="169" t="str">
        <f t="shared" si="0"/>
        <v>　</v>
      </c>
      <c r="C22" s="170" t="str">
        <f t="shared" si="1"/>
        <v>　</v>
      </c>
      <c r="D22" s="50">
        <v>9</v>
      </c>
      <c r="E22" s="179"/>
      <c r="F22" s="183" t="str">
        <f>IF(E22&lt;&gt;"",VLOOKUP(E22,申込書!A:C,3,0),"")</f>
        <v/>
      </c>
      <c r="G22" s="21"/>
      <c r="H22" s="51"/>
      <c r="I22" s="272"/>
      <c r="J22" s="51"/>
      <c r="K22" s="65"/>
      <c r="L22" s="237"/>
      <c r="M22" s="238"/>
      <c r="N22" s="239"/>
      <c r="O22" s="245"/>
      <c r="P22" s="246"/>
      <c r="Q22" s="247"/>
      <c r="R22" s="243"/>
      <c r="S22" s="243"/>
      <c r="T22" s="243"/>
      <c r="U22" s="243"/>
      <c r="V22" s="243"/>
      <c r="W22" s="243"/>
    </row>
    <row r="23" spans="2:23" s="40" customFormat="1" ht="12" customHeight="1" x14ac:dyDescent="0.15">
      <c r="B23" s="169" t="str">
        <f t="shared" si="0"/>
        <v>　</v>
      </c>
      <c r="C23" s="170" t="str">
        <f t="shared" si="1"/>
        <v>　</v>
      </c>
      <c r="D23" s="48">
        <v>10</v>
      </c>
      <c r="E23" s="179"/>
      <c r="F23" s="183" t="str">
        <f>IF(E23&lt;&gt;"",VLOOKUP(E23,申込書!A:C,3,0),"")</f>
        <v/>
      </c>
      <c r="G23" s="21"/>
      <c r="H23" s="51"/>
      <c r="I23" s="272"/>
      <c r="J23" s="51"/>
      <c r="K23" s="65"/>
      <c r="L23" s="237"/>
      <c r="M23" s="238"/>
      <c r="N23" s="239"/>
      <c r="O23" s="245"/>
      <c r="P23" s="246"/>
      <c r="Q23" s="247"/>
      <c r="R23" s="243"/>
      <c r="S23" s="243"/>
      <c r="T23" s="243"/>
      <c r="U23" s="243"/>
      <c r="V23" s="243"/>
      <c r="W23" s="243"/>
    </row>
    <row r="24" spans="2:23" s="40" customFormat="1" ht="12" customHeight="1" x14ac:dyDescent="0.15">
      <c r="B24" s="169" t="str">
        <f t="shared" si="0"/>
        <v>　</v>
      </c>
      <c r="C24" s="170" t="str">
        <f t="shared" si="1"/>
        <v>　</v>
      </c>
      <c r="D24" s="50">
        <v>11</v>
      </c>
      <c r="E24" s="179"/>
      <c r="F24" s="183" t="str">
        <f>IF(E24&lt;&gt;"",VLOOKUP(E24,申込書!A:C,3,0),"")</f>
        <v/>
      </c>
      <c r="G24" s="21"/>
      <c r="H24" s="51"/>
      <c r="I24" s="272"/>
      <c r="J24" s="51"/>
      <c r="K24" s="65"/>
      <c r="L24" s="237"/>
      <c r="M24" s="238"/>
      <c r="N24" s="239"/>
      <c r="O24" s="245"/>
      <c r="P24" s="246"/>
      <c r="Q24" s="247"/>
      <c r="R24" s="243"/>
      <c r="S24" s="243"/>
      <c r="T24" s="243"/>
      <c r="U24" s="243"/>
      <c r="V24" s="243"/>
      <c r="W24" s="243"/>
    </row>
    <row r="25" spans="2:23" s="40" customFormat="1" ht="12" customHeight="1" x14ac:dyDescent="0.15">
      <c r="B25" s="169" t="str">
        <f t="shared" si="0"/>
        <v>　</v>
      </c>
      <c r="C25" s="170" t="str">
        <f t="shared" si="1"/>
        <v>　</v>
      </c>
      <c r="D25" s="50">
        <v>12</v>
      </c>
      <c r="E25" s="179"/>
      <c r="F25" s="183" t="str">
        <f>IF(E25&lt;&gt;"",VLOOKUP(E25,申込書!A:C,3,0),"")</f>
        <v/>
      </c>
      <c r="G25" s="21"/>
      <c r="H25" s="51"/>
      <c r="I25" s="272"/>
      <c r="J25" s="51"/>
      <c r="K25" s="65"/>
      <c r="L25" s="237"/>
      <c r="M25" s="238"/>
      <c r="N25" s="239"/>
      <c r="O25" s="245"/>
      <c r="P25" s="246"/>
      <c r="Q25" s="247"/>
      <c r="R25" s="243"/>
      <c r="S25" s="243"/>
      <c r="T25" s="243"/>
      <c r="U25" s="243"/>
      <c r="V25" s="243"/>
      <c r="W25" s="243"/>
    </row>
    <row r="26" spans="2:23" s="40" customFormat="1" ht="12" customHeight="1" x14ac:dyDescent="0.15">
      <c r="B26" s="169" t="str">
        <f t="shared" si="0"/>
        <v>　</v>
      </c>
      <c r="C26" s="170" t="str">
        <f t="shared" si="1"/>
        <v>　</v>
      </c>
      <c r="D26" s="48">
        <v>13</v>
      </c>
      <c r="E26" s="179"/>
      <c r="F26" s="183" t="str">
        <f>IF(E26&lt;&gt;"",VLOOKUP(E26,申込書!A:C,3,0),"")</f>
        <v/>
      </c>
      <c r="G26" s="21"/>
      <c r="H26" s="51"/>
      <c r="I26" s="272"/>
      <c r="J26" s="51"/>
      <c r="K26" s="65"/>
      <c r="L26" s="237"/>
      <c r="M26" s="238"/>
      <c r="N26" s="239"/>
      <c r="O26" s="245"/>
      <c r="P26" s="246"/>
      <c r="Q26" s="247"/>
      <c r="R26" s="243"/>
      <c r="S26" s="243"/>
      <c r="T26" s="243"/>
      <c r="U26" s="243"/>
      <c r="V26" s="243"/>
      <c r="W26" s="243"/>
    </row>
    <row r="27" spans="2:23" s="40" customFormat="1" ht="12" customHeight="1" x14ac:dyDescent="0.15">
      <c r="B27" s="169" t="str">
        <f t="shared" si="0"/>
        <v>　</v>
      </c>
      <c r="C27" s="170" t="str">
        <f t="shared" si="1"/>
        <v>　</v>
      </c>
      <c r="D27" s="50">
        <v>14</v>
      </c>
      <c r="E27" s="179"/>
      <c r="F27" s="183" t="str">
        <f>IF(E27&lt;&gt;"",VLOOKUP(E27,申込書!A:C,3,0),"")</f>
        <v/>
      </c>
      <c r="G27" s="21"/>
      <c r="H27" s="51"/>
      <c r="I27" s="272"/>
      <c r="J27" s="51"/>
      <c r="K27" s="173"/>
      <c r="L27" s="237"/>
      <c r="M27" s="238"/>
      <c r="N27" s="239"/>
      <c r="O27" s="245"/>
      <c r="P27" s="246"/>
      <c r="Q27" s="247"/>
      <c r="R27" s="243"/>
      <c r="S27" s="243"/>
      <c r="T27" s="243"/>
      <c r="U27" s="243"/>
      <c r="V27" s="243"/>
      <c r="W27" s="243"/>
    </row>
    <row r="28" spans="2:23" s="40" customFormat="1" ht="12" customHeight="1" x14ac:dyDescent="0.15">
      <c r="B28" s="169" t="str">
        <f t="shared" si="0"/>
        <v>　</v>
      </c>
      <c r="C28" s="170" t="str">
        <f t="shared" si="1"/>
        <v>　</v>
      </c>
      <c r="D28" s="50">
        <v>15</v>
      </c>
      <c r="E28" s="179"/>
      <c r="F28" s="183" t="str">
        <f>IF(E28&lt;&gt;"",VLOOKUP(E28,申込書!A:C,3,0),"")</f>
        <v/>
      </c>
      <c r="G28" s="21"/>
      <c r="H28" s="51"/>
      <c r="I28" s="272"/>
      <c r="J28" s="51"/>
      <c r="K28" s="65"/>
      <c r="L28" s="237"/>
      <c r="M28" s="238"/>
      <c r="N28" s="239"/>
      <c r="O28" s="245"/>
      <c r="P28" s="246"/>
      <c r="Q28" s="247"/>
      <c r="R28" s="243"/>
      <c r="S28" s="243"/>
      <c r="T28" s="243"/>
      <c r="U28" s="243"/>
      <c r="V28" s="243"/>
      <c r="W28" s="243"/>
    </row>
    <row r="29" spans="2:23" s="40" customFormat="1" ht="12" customHeight="1" x14ac:dyDescent="0.15">
      <c r="B29" s="169" t="str">
        <f t="shared" si="0"/>
        <v>　</v>
      </c>
      <c r="C29" s="170" t="str">
        <f t="shared" si="1"/>
        <v>　</v>
      </c>
      <c r="D29" s="48">
        <v>16</v>
      </c>
      <c r="E29" s="179"/>
      <c r="F29" s="183" t="str">
        <f>IF(E29&lt;&gt;"",VLOOKUP(E29,申込書!A:C,3,0),"")</f>
        <v/>
      </c>
      <c r="G29" s="21"/>
      <c r="H29" s="51"/>
      <c r="I29" s="272"/>
      <c r="J29" s="51"/>
      <c r="K29" s="65"/>
      <c r="L29" s="237"/>
      <c r="M29" s="238"/>
      <c r="N29" s="239"/>
      <c r="O29" s="245"/>
      <c r="P29" s="246"/>
      <c r="Q29" s="247"/>
      <c r="R29" s="243"/>
      <c r="S29" s="243"/>
      <c r="T29" s="243"/>
      <c r="U29" s="243"/>
      <c r="V29" s="243"/>
      <c r="W29" s="243"/>
    </row>
    <row r="30" spans="2:23" s="40" customFormat="1" ht="12" customHeight="1" x14ac:dyDescent="0.15">
      <c r="B30" s="169" t="str">
        <f t="shared" si="0"/>
        <v>　</v>
      </c>
      <c r="C30" s="170" t="str">
        <f t="shared" si="1"/>
        <v>　</v>
      </c>
      <c r="D30" s="50">
        <v>17</v>
      </c>
      <c r="E30" s="179"/>
      <c r="F30" s="183" t="str">
        <f>IF(E30&lt;&gt;"",VLOOKUP(E30,申込書!A:C,3,0),"")</f>
        <v/>
      </c>
      <c r="G30" s="21"/>
      <c r="H30" s="51"/>
      <c r="I30" s="272"/>
      <c r="J30" s="51"/>
      <c r="K30" s="65"/>
      <c r="L30" s="237"/>
      <c r="M30" s="238"/>
      <c r="N30" s="239"/>
      <c r="O30" s="245"/>
      <c r="P30" s="246"/>
      <c r="Q30" s="247"/>
      <c r="R30" s="243"/>
      <c r="S30" s="243"/>
      <c r="T30" s="243"/>
      <c r="U30" s="243"/>
      <c r="V30" s="243"/>
      <c r="W30" s="243"/>
    </row>
    <row r="31" spans="2:23" s="40" customFormat="1" ht="12" customHeight="1" x14ac:dyDescent="0.15">
      <c r="B31" s="169" t="str">
        <f t="shared" si="0"/>
        <v>　</v>
      </c>
      <c r="C31" s="170" t="str">
        <f t="shared" si="1"/>
        <v>　</v>
      </c>
      <c r="D31" s="50">
        <v>18</v>
      </c>
      <c r="E31" s="179"/>
      <c r="F31" s="183" t="str">
        <f>IF(E31&lt;&gt;"",VLOOKUP(E31,申込書!A:C,3,0),"")</f>
        <v/>
      </c>
      <c r="G31" s="21"/>
      <c r="H31" s="51"/>
      <c r="I31" s="272"/>
      <c r="J31" s="51"/>
      <c r="K31" s="65"/>
      <c r="L31" s="237"/>
      <c r="M31" s="238"/>
      <c r="N31" s="239"/>
      <c r="O31" s="245"/>
      <c r="P31" s="246"/>
      <c r="Q31" s="247"/>
      <c r="R31" s="243"/>
      <c r="S31" s="243"/>
      <c r="T31" s="243"/>
      <c r="U31" s="243"/>
      <c r="V31" s="243"/>
      <c r="W31" s="243"/>
    </row>
    <row r="32" spans="2:23" s="40" customFormat="1" ht="12" customHeight="1" x14ac:dyDescent="0.15">
      <c r="B32" s="169" t="str">
        <f t="shared" si="0"/>
        <v>　</v>
      </c>
      <c r="C32" s="170" t="str">
        <f t="shared" si="1"/>
        <v>　</v>
      </c>
      <c r="D32" s="48">
        <v>19</v>
      </c>
      <c r="E32" s="179"/>
      <c r="F32" s="183" t="str">
        <f>IF(E32&lt;&gt;"",VLOOKUP(E32,申込書!A:C,3,0),"")</f>
        <v/>
      </c>
      <c r="G32" s="21"/>
      <c r="H32" s="51"/>
      <c r="I32" s="272"/>
      <c r="J32" s="51"/>
      <c r="K32" s="65"/>
      <c r="L32" s="237"/>
      <c r="M32" s="238"/>
      <c r="N32" s="239"/>
      <c r="O32" s="245"/>
      <c r="P32" s="246"/>
      <c r="Q32" s="247"/>
      <c r="R32" s="243"/>
      <c r="S32" s="243"/>
      <c r="T32" s="243"/>
      <c r="U32" s="243"/>
      <c r="V32" s="243"/>
      <c r="W32" s="243"/>
    </row>
    <row r="33" spans="2:23" s="40" customFormat="1" ht="12" customHeight="1" x14ac:dyDescent="0.15">
      <c r="B33" s="169" t="str">
        <f t="shared" si="0"/>
        <v>　</v>
      </c>
      <c r="C33" s="170" t="str">
        <f t="shared" si="1"/>
        <v>　</v>
      </c>
      <c r="D33" s="50">
        <v>20</v>
      </c>
      <c r="E33" s="179"/>
      <c r="F33" s="183" t="str">
        <f>IF(E33&lt;&gt;"",VLOOKUP(E33,申込書!A:C,3,0),"")</f>
        <v/>
      </c>
      <c r="G33" s="21"/>
      <c r="H33" s="51"/>
      <c r="I33" s="272"/>
      <c r="J33" s="51"/>
      <c r="K33" s="65"/>
      <c r="L33" s="237"/>
      <c r="M33" s="238"/>
      <c r="N33" s="239"/>
      <c r="O33" s="245"/>
      <c r="P33" s="246"/>
      <c r="Q33" s="247"/>
      <c r="R33" s="243"/>
      <c r="S33" s="243"/>
      <c r="T33" s="243"/>
      <c r="U33" s="243"/>
      <c r="V33" s="243"/>
      <c r="W33" s="243"/>
    </row>
    <row r="34" spans="2:23" s="40" customFormat="1" ht="12" customHeight="1" x14ac:dyDescent="0.15">
      <c r="B34" s="169" t="str">
        <f t="shared" si="0"/>
        <v>　</v>
      </c>
      <c r="C34" s="170" t="str">
        <f t="shared" si="1"/>
        <v>　</v>
      </c>
      <c r="D34" s="50">
        <v>21</v>
      </c>
      <c r="E34" s="179"/>
      <c r="F34" s="183" t="str">
        <f>IF(E34&lt;&gt;"",VLOOKUP(E34,申込書!A:C,3,0),"")</f>
        <v/>
      </c>
      <c r="G34" s="21"/>
      <c r="H34" s="51"/>
      <c r="I34" s="272"/>
      <c r="J34" s="51"/>
      <c r="K34" s="65"/>
      <c r="L34" s="237"/>
      <c r="M34" s="238"/>
      <c r="N34" s="239"/>
      <c r="O34" s="245"/>
      <c r="P34" s="246"/>
      <c r="Q34" s="247"/>
      <c r="R34" s="243"/>
      <c r="S34" s="243"/>
      <c r="T34" s="243"/>
      <c r="U34" s="243"/>
      <c r="V34" s="243"/>
      <c r="W34" s="243"/>
    </row>
    <row r="35" spans="2:23" s="40" customFormat="1" ht="12" customHeight="1" x14ac:dyDescent="0.15">
      <c r="B35" s="169" t="str">
        <f t="shared" si="0"/>
        <v>　</v>
      </c>
      <c r="C35" s="170" t="str">
        <f t="shared" si="1"/>
        <v>　</v>
      </c>
      <c r="D35" s="48">
        <v>22</v>
      </c>
      <c r="E35" s="179"/>
      <c r="F35" s="183" t="str">
        <f>IF(E35&lt;&gt;"",VLOOKUP(E35,申込書!A:C,3,0),"")</f>
        <v/>
      </c>
      <c r="G35" s="21"/>
      <c r="H35" s="51"/>
      <c r="I35" s="272"/>
      <c r="J35" s="51"/>
      <c r="K35" s="65"/>
      <c r="L35" s="237"/>
      <c r="M35" s="238"/>
      <c r="N35" s="239"/>
      <c r="O35" s="245"/>
      <c r="P35" s="246"/>
      <c r="Q35" s="247"/>
      <c r="R35" s="243"/>
      <c r="S35" s="243"/>
      <c r="T35" s="243"/>
      <c r="U35" s="243"/>
      <c r="V35" s="243"/>
      <c r="W35" s="243"/>
    </row>
    <row r="36" spans="2:23" s="40" customFormat="1" ht="12" customHeight="1" x14ac:dyDescent="0.15">
      <c r="B36" s="169" t="str">
        <f t="shared" si="0"/>
        <v>　</v>
      </c>
      <c r="C36" s="170" t="str">
        <f t="shared" si="1"/>
        <v>　</v>
      </c>
      <c r="D36" s="50">
        <v>23</v>
      </c>
      <c r="E36" s="179"/>
      <c r="F36" s="183" t="str">
        <f>IF(E36&lt;&gt;"",VLOOKUP(E36,申込書!A:C,3,0),"")</f>
        <v/>
      </c>
      <c r="G36" s="21"/>
      <c r="H36" s="51"/>
      <c r="I36" s="272"/>
      <c r="J36" s="51"/>
      <c r="K36" s="65"/>
      <c r="L36" s="237"/>
      <c r="M36" s="238"/>
      <c r="N36" s="239"/>
      <c r="O36" s="245"/>
      <c r="P36" s="246"/>
      <c r="Q36" s="247"/>
      <c r="R36" s="243"/>
      <c r="S36" s="243"/>
      <c r="T36" s="243"/>
      <c r="U36" s="243"/>
      <c r="V36" s="243"/>
      <c r="W36" s="243"/>
    </row>
    <row r="37" spans="2:23" s="40" customFormat="1" ht="12" customHeight="1" x14ac:dyDescent="0.15">
      <c r="B37" s="169" t="str">
        <f t="shared" si="0"/>
        <v>　</v>
      </c>
      <c r="C37" s="170" t="str">
        <f t="shared" si="1"/>
        <v>　</v>
      </c>
      <c r="D37" s="50">
        <v>24</v>
      </c>
      <c r="E37" s="179"/>
      <c r="F37" s="183" t="str">
        <f>IF(E37&lt;&gt;"",VLOOKUP(E37,申込書!A:C,3,0),"")</f>
        <v/>
      </c>
      <c r="G37" s="21"/>
      <c r="H37" s="51"/>
      <c r="I37" s="272"/>
      <c r="J37" s="51"/>
      <c r="K37" s="65"/>
      <c r="L37" s="237"/>
      <c r="M37" s="238"/>
      <c r="N37" s="239"/>
      <c r="O37" s="245"/>
      <c r="P37" s="246"/>
      <c r="Q37" s="247"/>
      <c r="R37" s="243"/>
      <c r="S37" s="243"/>
      <c r="T37" s="243"/>
      <c r="U37" s="243"/>
      <c r="V37" s="243"/>
      <c r="W37" s="243"/>
    </row>
    <row r="38" spans="2:23" s="40" customFormat="1" ht="12" customHeight="1" x14ac:dyDescent="0.15">
      <c r="B38" s="169" t="str">
        <f t="shared" si="0"/>
        <v>　</v>
      </c>
      <c r="C38" s="170" t="str">
        <f t="shared" si="1"/>
        <v>　</v>
      </c>
      <c r="D38" s="48">
        <v>25</v>
      </c>
      <c r="E38" s="179"/>
      <c r="F38" s="183" t="str">
        <f>IF(E38&lt;&gt;"",VLOOKUP(E38,申込書!A:C,3,0),"")</f>
        <v/>
      </c>
      <c r="G38" s="21"/>
      <c r="H38" s="51"/>
      <c r="I38" s="272"/>
      <c r="J38" s="51"/>
      <c r="K38" s="65"/>
      <c r="L38" s="237"/>
      <c r="M38" s="238"/>
      <c r="N38" s="239"/>
      <c r="O38" s="245"/>
      <c r="P38" s="246"/>
      <c r="Q38" s="247"/>
      <c r="R38" s="243"/>
      <c r="S38" s="243"/>
      <c r="T38" s="243"/>
      <c r="U38" s="243"/>
      <c r="V38" s="243"/>
      <c r="W38" s="243"/>
    </row>
    <row r="39" spans="2:23" s="40" customFormat="1" ht="12" customHeight="1" x14ac:dyDescent="0.15">
      <c r="B39" s="169" t="str">
        <f t="shared" si="0"/>
        <v>　</v>
      </c>
      <c r="C39" s="170" t="str">
        <f t="shared" si="1"/>
        <v>　</v>
      </c>
      <c r="D39" s="50">
        <v>26</v>
      </c>
      <c r="E39" s="179"/>
      <c r="F39" s="183" t="str">
        <f>IF(E39&lt;&gt;"",VLOOKUP(E39,申込書!A:C,3,0),"")</f>
        <v/>
      </c>
      <c r="G39" s="21"/>
      <c r="H39" s="51"/>
      <c r="I39" s="272"/>
      <c r="J39" s="51"/>
      <c r="K39" s="65"/>
      <c r="L39" s="237"/>
      <c r="M39" s="238"/>
      <c r="N39" s="239"/>
      <c r="O39" s="245"/>
      <c r="P39" s="246"/>
      <c r="Q39" s="247"/>
      <c r="R39" s="243"/>
      <c r="S39" s="243"/>
      <c r="T39" s="243"/>
      <c r="U39" s="243"/>
      <c r="V39" s="243"/>
      <c r="W39" s="243"/>
    </row>
    <row r="40" spans="2:23" s="40" customFormat="1" ht="12" customHeight="1" x14ac:dyDescent="0.15">
      <c r="B40" s="169" t="str">
        <f t="shared" si="0"/>
        <v>　</v>
      </c>
      <c r="C40" s="170" t="str">
        <f t="shared" si="1"/>
        <v>　</v>
      </c>
      <c r="D40" s="50">
        <v>27</v>
      </c>
      <c r="E40" s="179"/>
      <c r="F40" s="183" t="str">
        <f>IF(E40&lt;&gt;"",VLOOKUP(E40,申込書!A:C,3,0),"")</f>
        <v/>
      </c>
      <c r="G40" s="21"/>
      <c r="H40" s="51"/>
      <c r="I40" s="272"/>
      <c r="J40" s="51"/>
      <c r="K40" s="65"/>
      <c r="L40" s="237"/>
      <c r="M40" s="238"/>
      <c r="N40" s="239"/>
      <c r="O40" s="245"/>
      <c r="P40" s="246"/>
      <c r="Q40" s="247"/>
      <c r="R40" s="243"/>
      <c r="S40" s="243"/>
      <c r="T40" s="243"/>
      <c r="U40" s="243"/>
      <c r="V40" s="243"/>
      <c r="W40" s="243"/>
    </row>
    <row r="41" spans="2:23" s="40" customFormat="1" ht="12" customHeight="1" x14ac:dyDescent="0.15">
      <c r="B41" s="169" t="str">
        <f t="shared" si="0"/>
        <v>　</v>
      </c>
      <c r="C41" s="170" t="str">
        <f t="shared" si="1"/>
        <v>　</v>
      </c>
      <c r="D41" s="48">
        <v>28</v>
      </c>
      <c r="E41" s="179"/>
      <c r="F41" s="183" t="str">
        <f>IF(E41&lt;&gt;"",VLOOKUP(E41,申込書!A:C,3,0),"")</f>
        <v/>
      </c>
      <c r="G41" s="21"/>
      <c r="H41" s="51"/>
      <c r="I41" s="272"/>
      <c r="J41" s="51"/>
      <c r="K41" s="65"/>
      <c r="L41" s="237"/>
      <c r="M41" s="238"/>
      <c r="N41" s="239"/>
      <c r="O41" s="245"/>
      <c r="P41" s="246"/>
      <c r="Q41" s="247"/>
      <c r="R41" s="243"/>
      <c r="S41" s="243"/>
      <c r="T41" s="243"/>
      <c r="U41" s="243"/>
      <c r="V41" s="243"/>
      <c r="W41" s="243"/>
    </row>
    <row r="42" spans="2:23" s="40" customFormat="1" ht="12" customHeight="1" x14ac:dyDescent="0.15">
      <c r="B42" s="169" t="str">
        <f t="shared" si="0"/>
        <v>　</v>
      </c>
      <c r="C42" s="170" t="str">
        <f t="shared" si="1"/>
        <v>　</v>
      </c>
      <c r="D42" s="50">
        <v>29</v>
      </c>
      <c r="E42" s="179"/>
      <c r="F42" s="183" t="str">
        <f>IF(E42&lt;&gt;"",VLOOKUP(E42,申込書!A:C,3,0),"")</f>
        <v/>
      </c>
      <c r="G42" s="21"/>
      <c r="H42" s="51"/>
      <c r="I42" s="272"/>
      <c r="J42" s="51"/>
      <c r="K42" s="65"/>
      <c r="L42" s="237"/>
      <c r="M42" s="238"/>
      <c r="N42" s="239"/>
      <c r="O42" s="245"/>
      <c r="P42" s="246"/>
      <c r="Q42" s="247"/>
      <c r="R42" s="243"/>
      <c r="S42" s="243"/>
      <c r="T42" s="243"/>
      <c r="U42" s="243"/>
      <c r="V42" s="243"/>
      <c r="W42" s="243"/>
    </row>
    <row r="43" spans="2:23" s="40" customFormat="1" ht="12" customHeight="1" x14ac:dyDescent="0.15">
      <c r="B43" s="169" t="str">
        <f t="shared" si="0"/>
        <v>　</v>
      </c>
      <c r="C43" s="170" t="str">
        <f t="shared" si="1"/>
        <v>　</v>
      </c>
      <c r="D43" s="50">
        <v>30</v>
      </c>
      <c r="E43" s="179"/>
      <c r="F43" s="183" t="str">
        <f>IF(E43&lt;&gt;"",VLOOKUP(E43,申込書!A:C,3,0),"")</f>
        <v/>
      </c>
      <c r="G43" s="21"/>
      <c r="H43" s="51"/>
      <c r="I43" s="272"/>
      <c r="J43" s="51"/>
      <c r="K43" s="65"/>
      <c r="L43" s="237"/>
      <c r="M43" s="238"/>
      <c r="N43" s="239"/>
      <c r="O43" s="245"/>
      <c r="P43" s="246"/>
      <c r="Q43" s="247"/>
      <c r="R43" s="243"/>
      <c r="S43" s="243"/>
      <c r="T43" s="243"/>
      <c r="U43" s="243"/>
      <c r="V43" s="243"/>
      <c r="W43" s="243"/>
    </row>
    <row r="44" spans="2:23" s="40" customFormat="1" ht="12" customHeight="1" x14ac:dyDescent="0.15">
      <c r="B44" s="169" t="str">
        <f t="shared" si="0"/>
        <v>　</v>
      </c>
      <c r="C44" s="170" t="str">
        <f t="shared" si="1"/>
        <v>　</v>
      </c>
      <c r="D44" s="48">
        <v>31</v>
      </c>
      <c r="E44" s="179"/>
      <c r="F44" s="183" t="str">
        <f>IF(E44&lt;&gt;"",VLOOKUP(E44,申込書!A:C,3,0),"")</f>
        <v/>
      </c>
      <c r="G44" s="21"/>
      <c r="H44" s="51"/>
      <c r="I44" s="272"/>
      <c r="J44" s="51"/>
      <c r="K44" s="65"/>
      <c r="L44" s="237"/>
      <c r="M44" s="238"/>
      <c r="N44" s="239"/>
      <c r="O44" s="245"/>
      <c r="P44" s="246"/>
      <c r="Q44" s="247"/>
      <c r="R44" s="243"/>
      <c r="S44" s="243"/>
      <c r="T44" s="243"/>
      <c r="U44" s="243"/>
      <c r="V44" s="243"/>
      <c r="W44" s="243"/>
    </row>
    <row r="45" spans="2:23" s="40" customFormat="1" ht="12" customHeight="1" x14ac:dyDescent="0.15">
      <c r="B45" s="169" t="str">
        <f t="shared" si="0"/>
        <v>　</v>
      </c>
      <c r="C45" s="170" t="str">
        <f t="shared" si="1"/>
        <v>　</v>
      </c>
      <c r="D45" s="50">
        <v>32</v>
      </c>
      <c r="E45" s="179"/>
      <c r="F45" s="183" t="str">
        <f>IF(E45&lt;&gt;"",VLOOKUP(E45,申込書!A:C,3,0),"")</f>
        <v/>
      </c>
      <c r="G45" s="21"/>
      <c r="H45" s="51"/>
      <c r="I45" s="272"/>
      <c r="J45" s="51"/>
      <c r="K45" s="65"/>
      <c r="L45" s="237"/>
      <c r="M45" s="238"/>
      <c r="N45" s="239"/>
      <c r="O45" s="245"/>
      <c r="P45" s="246"/>
      <c r="Q45" s="247"/>
      <c r="R45" s="243"/>
      <c r="S45" s="243"/>
      <c r="T45" s="243"/>
      <c r="U45" s="243"/>
      <c r="V45" s="243"/>
      <c r="W45" s="243"/>
    </row>
    <row r="46" spans="2:23" s="40" customFormat="1" ht="12" customHeight="1" x14ac:dyDescent="0.15">
      <c r="B46" s="169" t="str">
        <f t="shared" si="0"/>
        <v>　</v>
      </c>
      <c r="C46" s="170" t="str">
        <f t="shared" si="1"/>
        <v>　</v>
      </c>
      <c r="D46" s="50">
        <v>33</v>
      </c>
      <c r="E46" s="179"/>
      <c r="F46" s="183" t="str">
        <f>IF(E46&lt;&gt;"",VLOOKUP(E46,申込書!A:C,3,0),"")</f>
        <v/>
      </c>
      <c r="G46" s="21"/>
      <c r="H46" s="51"/>
      <c r="I46" s="272"/>
      <c r="J46" s="51"/>
      <c r="K46" s="65"/>
      <c r="L46" s="237"/>
      <c r="M46" s="238"/>
      <c r="N46" s="239"/>
      <c r="O46" s="245"/>
      <c r="P46" s="246"/>
      <c r="Q46" s="247"/>
      <c r="R46" s="243"/>
      <c r="S46" s="243"/>
      <c r="T46" s="243"/>
      <c r="U46" s="243"/>
      <c r="V46" s="243"/>
      <c r="W46" s="243"/>
    </row>
    <row r="47" spans="2:23" s="40" customFormat="1" ht="12" customHeight="1" x14ac:dyDescent="0.15">
      <c r="B47" s="169" t="str">
        <f t="shared" si="0"/>
        <v>　</v>
      </c>
      <c r="C47" s="170" t="str">
        <f t="shared" si="1"/>
        <v>　</v>
      </c>
      <c r="D47" s="48">
        <v>34</v>
      </c>
      <c r="E47" s="179"/>
      <c r="F47" s="183" t="str">
        <f>IF(E47&lt;&gt;"",VLOOKUP(E47,申込書!A:C,3,0),"")</f>
        <v/>
      </c>
      <c r="G47" s="21"/>
      <c r="H47" s="51"/>
      <c r="I47" s="272"/>
      <c r="J47" s="51"/>
      <c r="K47" s="65"/>
      <c r="L47" s="237"/>
      <c r="M47" s="238"/>
      <c r="N47" s="239"/>
      <c r="O47" s="245"/>
      <c r="P47" s="246"/>
      <c r="Q47" s="247"/>
      <c r="R47" s="243"/>
      <c r="S47" s="243"/>
      <c r="T47" s="243"/>
      <c r="U47" s="243"/>
      <c r="V47" s="243"/>
      <c r="W47" s="243"/>
    </row>
    <row r="48" spans="2:23" s="40" customFormat="1" ht="12" customHeight="1" x14ac:dyDescent="0.15">
      <c r="B48" s="169" t="str">
        <f t="shared" si="0"/>
        <v>　</v>
      </c>
      <c r="C48" s="170" t="str">
        <f t="shared" si="1"/>
        <v>　</v>
      </c>
      <c r="D48" s="50">
        <v>35</v>
      </c>
      <c r="E48" s="179"/>
      <c r="F48" s="183" t="str">
        <f>IF(E48&lt;&gt;"",VLOOKUP(E48,申込書!A:C,3,0),"")</f>
        <v/>
      </c>
      <c r="G48" s="21"/>
      <c r="H48" s="51"/>
      <c r="I48" s="272"/>
      <c r="J48" s="51"/>
      <c r="K48" s="65"/>
      <c r="L48" s="237"/>
      <c r="M48" s="238"/>
      <c r="N48" s="239"/>
      <c r="O48" s="245"/>
      <c r="P48" s="246"/>
      <c r="Q48" s="247"/>
      <c r="R48" s="243"/>
      <c r="S48" s="243"/>
      <c r="T48" s="243"/>
      <c r="U48" s="243"/>
      <c r="V48" s="243"/>
      <c r="W48" s="243"/>
    </row>
    <row r="49" spans="2:23" s="40" customFormat="1" ht="12" customHeight="1" x14ac:dyDescent="0.15">
      <c r="B49" s="169" t="str">
        <f t="shared" si="0"/>
        <v>　</v>
      </c>
      <c r="C49" s="170" t="str">
        <f t="shared" si="1"/>
        <v>　</v>
      </c>
      <c r="D49" s="50">
        <v>36</v>
      </c>
      <c r="E49" s="179"/>
      <c r="F49" s="183" t="str">
        <f>IF(E49&lt;&gt;"",VLOOKUP(E49,申込書!A:C,3,0),"")</f>
        <v/>
      </c>
      <c r="G49" s="21"/>
      <c r="H49" s="51"/>
      <c r="I49" s="272"/>
      <c r="J49" s="51"/>
      <c r="K49" s="65"/>
      <c r="L49" s="237"/>
      <c r="M49" s="238"/>
      <c r="N49" s="239"/>
      <c r="O49" s="245"/>
      <c r="P49" s="246"/>
      <c r="Q49" s="247"/>
      <c r="R49" s="243"/>
      <c r="S49" s="243"/>
      <c r="T49" s="243"/>
      <c r="U49" s="243"/>
      <c r="V49" s="243"/>
      <c r="W49" s="243"/>
    </row>
    <row r="50" spans="2:23" s="40" customFormat="1" ht="12" customHeight="1" x14ac:dyDescent="0.15">
      <c r="B50" s="169" t="str">
        <f t="shared" si="0"/>
        <v>　</v>
      </c>
      <c r="C50" s="170" t="str">
        <f t="shared" si="1"/>
        <v>　</v>
      </c>
      <c r="D50" s="50">
        <v>37</v>
      </c>
      <c r="E50" s="179"/>
      <c r="F50" s="183" t="str">
        <f>IF(E50&lt;&gt;"",VLOOKUP(E50,申込書!A:C,3,0),"")</f>
        <v/>
      </c>
      <c r="G50" s="21"/>
      <c r="H50" s="51"/>
      <c r="I50" s="272"/>
      <c r="J50" s="51"/>
      <c r="K50" s="65"/>
      <c r="L50" s="237"/>
      <c r="M50" s="238"/>
      <c r="N50" s="239"/>
      <c r="O50" s="245"/>
      <c r="P50" s="246"/>
      <c r="Q50" s="247"/>
      <c r="R50" s="243"/>
      <c r="S50" s="243"/>
      <c r="T50" s="243"/>
      <c r="U50" s="243"/>
      <c r="V50" s="243"/>
      <c r="W50" s="243"/>
    </row>
    <row r="51" spans="2:23" s="40" customFormat="1" ht="12" customHeight="1" x14ac:dyDescent="0.15">
      <c r="B51" s="169" t="str">
        <f t="shared" si="0"/>
        <v>　</v>
      </c>
      <c r="C51" s="170" t="str">
        <f t="shared" si="1"/>
        <v>　</v>
      </c>
      <c r="D51" s="48">
        <v>38</v>
      </c>
      <c r="E51" s="179"/>
      <c r="F51" s="183" t="str">
        <f>IF(E51&lt;&gt;"",VLOOKUP(E51,申込書!A:C,3,0),"")</f>
        <v/>
      </c>
      <c r="G51" s="21"/>
      <c r="H51" s="51"/>
      <c r="I51" s="272"/>
      <c r="J51" s="51"/>
      <c r="K51" s="65"/>
      <c r="L51" s="237"/>
      <c r="M51" s="238"/>
      <c r="N51" s="239"/>
      <c r="O51" s="245"/>
      <c r="P51" s="246"/>
      <c r="Q51" s="247"/>
      <c r="R51" s="243"/>
      <c r="S51" s="243"/>
      <c r="T51" s="243"/>
      <c r="U51" s="243"/>
      <c r="V51" s="243"/>
      <c r="W51" s="243"/>
    </row>
    <row r="52" spans="2:23" s="40" customFormat="1" ht="12" customHeight="1" x14ac:dyDescent="0.15">
      <c r="B52" s="169" t="str">
        <f t="shared" si="0"/>
        <v>　</v>
      </c>
      <c r="C52" s="170" t="str">
        <f t="shared" si="1"/>
        <v>　</v>
      </c>
      <c r="D52" s="50">
        <v>39</v>
      </c>
      <c r="E52" s="179"/>
      <c r="F52" s="183" t="str">
        <f>IF(E52&lt;&gt;"",VLOOKUP(E52,申込書!A:C,3,0),"")</f>
        <v/>
      </c>
      <c r="G52" s="21"/>
      <c r="H52" s="51"/>
      <c r="I52" s="272"/>
      <c r="J52" s="51"/>
      <c r="K52" s="65"/>
      <c r="L52" s="237"/>
      <c r="M52" s="238"/>
      <c r="N52" s="239"/>
      <c r="O52" s="245"/>
      <c r="P52" s="246"/>
      <c r="Q52" s="247"/>
      <c r="R52" s="243"/>
      <c r="S52" s="243"/>
      <c r="T52" s="243"/>
      <c r="U52" s="243"/>
      <c r="V52" s="243"/>
      <c r="W52" s="243"/>
    </row>
    <row r="53" spans="2:23" s="40" customFormat="1" ht="12" customHeight="1" x14ac:dyDescent="0.15">
      <c r="B53" s="169" t="str">
        <f t="shared" si="0"/>
        <v>　</v>
      </c>
      <c r="C53" s="170" t="str">
        <f t="shared" si="1"/>
        <v>　</v>
      </c>
      <c r="D53" s="50">
        <v>40</v>
      </c>
      <c r="E53" s="179"/>
      <c r="F53" s="183" t="str">
        <f>IF(E53&lt;&gt;"",VLOOKUP(E53,申込書!A:C,3,0),"")</f>
        <v/>
      </c>
      <c r="G53" s="21"/>
      <c r="H53" s="51"/>
      <c r="I53" s="272"/>
      <c r="J53" s="51"/>
      <c r="K53" s="65"/>
      <c r="L53" s="237"/>
      <c r="M53" s="238"/>
      <c r="N53" s="239"/>
      <c r="O53" s="245"/>
      <c r="P53" s="246"/>
      <c r="Q53" s="247"/>
      <c r="R53" s="243"/>
      <c r="S53" s="243"/>
      <c r="T53" s="243"/>
      <c r="U53" s="243"/>
      <c r="V53" s="243"/>
      <c r="W53" s="243"/>
    </row>
    <row r="54" spans="2:23" s="40" customFormat="1" ht="12" customHeight="1" x14ac:dyDescent="0.15">
      <c r="B54" s="169" t="str">
        <f t="shared" si="0"/>
        <v>　</v>
      </c>
      <c r="C54" s="170" t="str">
        <f t="shared" si="1"/>
        <v>　</v>
      </c>
      <c r="D54" s="48">
        <v>41</v>
      </c>
      <c r="E54" s="179"/>
      <c r="F54" s="183" t="str">
        <f>IF(E54&lt;&gt;"",VLOOKUP(E54,申込書!A:C,3,0),"")</f>
        <v/>
      </c>
      <c r="G54" s="21"/>
      <c r="H54" s="51"/>
      <c r="I54" s="272"/>
      <c r="J54" s="51"/>
      <c r="K54" s="65"/>
      <c r="L54" s="237"/>
      <c r="M54" s="238"/>
      <c r="N54" s="239"/>
      <c r="O54" s="245"/>
      <c r="P54" s="246"/>
      <c r="Q54" s="247"/>
      <c r="R54" s="243"/>
      <c r="S54" s="243"/>
      <c r="T54" s="243"/>
      <c r="U54" s="243"/>
      <c r="V54" s="243"/>
      <c r="W54" s="243"/>
    </row>
    <row r="55" spans="2:23" s="40" customFormat="1" ht="12" customHeight="1" x14ac:dyDescent="0.15">
      <c r="B55" s="169" t="str">
        <f t="shared" si="0"/>
        <v>　</v>
      </c>
      <c r="C55" s="170" t="str">
        <f t="shared" si="1"/>
        <v>　</v>
      </c>
      <c r="D55" s="50">
        <v>42</v>
      </c>
      <c r="E55" s="179"/>
      <c r="F55" s="183" t="str">
        <f>IF(E55&lt;&gt;"",VLOOKUP(E55,申込書!A:C,3,0),"")</f>
        <v/>
      </c>
      <c r="G55" s="21"/>
      <c r="H55" s="51"/>
      <c r="I55" s="272"/>
      <c r="J55" s="51"/>
      <c r="K55" s="65"/>
      <c r="L55" s="237"/>
      <c r="M55" s="238"/>
      <c r="N55" s="239"/>
      <c r="O55" s="245"/>
      <c r="P55" s="246"/>
      <c r="Q55" s="247"/>
      <c r="R55" s="243"/>
      <c r="S55" s="243"/>
      <c r="T55" s="243"/>
      <c r="U55" s="243"/>
      <c r="V55" s="243"/>
      <c r="W55" s="243"/>
    </row>
    <row r="56" spans="2:23" s="40" customFormat="1" ht="12" customHeight="1" x14ac:dyDescent="0.15">
      <c r="B56" s="169" t="str">
        <f t="shared" si="0"/>
        <v>　</v>
      </c>
      <c r="C56" s="170" t="str">
        <f t="shared" si="1"/>
        <v>　</v>
      </c>
      <c r="D56" s="50">
        <v>43</v>
      </c>
      <c r="E56" s="179"/>
      <c r="F56" s="183" t="str">
        <f>IF(E56&lt;&gt;"",VLOOKUP(E56,申込書!A:C,3,0),"")</f>
        <v/>
      </c>
      <c r="G56" s="21"/>
      <c r="H56" s="51"/>
      <c r="I56" s="272"/>
      <c r="J56" s="51"/>
      <c r="K56" s="65"/>
      <c r="L56" s="237"/>
      <c r="M56" s="238"/>
      <c r="N56" s="239"/>
      <c r="O56" s="245"/>
      <c r="P56" s="246"/>
      <c r="Q56" s="247"/>
      <c r="R56" s="243"/>
      <c r="S56" s="243"/>
      <c r="T56" s="243"/>
      <c r="U56" s="243"/>
      <c r="V56" s="243"/>
      <c r="W56" s="243"/>
    </row>
    <row r="57" spans="2:23" s="40" customFormat="1" ht="12" customHeight="1" x14ac:dyDescent="0.15">
      <c r="B57" s="169" t="str">
        <f t="shared" si="0"/>
        <v>　</v>
      </c>
      <c r="C57" s="170" t="str">
        <f t="shared" si="1"/>
        <v>　</v>
      </c>
      <c r="D57" s="48">
        <v>44</v>
      </c>
      <c r="E57" s="179"/>
      <c r="F57" s="183" t="str">
        <f>IF(E57&lt;&gt;"",VLOOKUP(E57,申込書!A:C,3,0),"")</f>
        <v/>
      </c>
      <c r="G57" s="21"/>
      <c r="H57" s="51"/>
      <c r="I57" s="272"/>
      <c r="J57" s="51"/>
      <c r="K57" s="65"/>
      <c r="L57" s="237"/>
      <c r="M57" s="238"/>
      <c r="N57" s="239"/>
      <c r="O57" s="245"/>
      <c r="P57" s="246"/>
      <c r="Q57" s="247"/>
      <c r="R57" s="243"/>
      <c r="S57" s="243"/>
      <c r="T57" s="243"/>
      <c r="U57" s="243"/>
      <c r="V57" s="243"/>
      <c r="W57" s="243"/>
    </row>
    <row r="58" spans="2:23" s="40" customFormat="1" ht="12" customHeight="1" x14ac:dyDescent="0.15">
      <c r="B58" s="169" t="str">
        <f t="shared" si="0"/>
        <v>　</v>
      </c>
      <c r="C58" s="170" t="str">
        <f t="shared" si="1"/>
        <v>　</v>
      </c>
      <c r="D58" s="50">
        <v>45</v>
      </c>
      <c r="E58" s="179"/>
      <c r="F58" s="183" t="str">
        <f>IF(E58&lt;&gt;"",VLOOKUP(E58,申込書!A:C,3,0),"")</f>
        <v/>
      </c>
      <c r="G58" s="21"/>
      <c r="H58" s="51"/>
      <c r="I58" s="272"/>
      <c r="J58" s="51"/>
      <c r="K58" s="65"/>
      <c r="L58" s="237"/>
      <c r="M58" s="238"/>
      <c r="N58" s="239"/>
      <c r="O58" s="245"/>
      <c r="P58" s="246"/>
      <c r="Q58" s="247"/>
      <c r="R58" s="243"/>
      <c r="S58" s="243"/>
      <c r="T58" s="243"/>
      <c r="U58" s="243"/>
      <c r="V58" s="243"/>
      <c r="W58" s="243"/>
    </row>
    <row r="59" spans="2:23" s="40" customFormat="1" ht="12" customHeight="1" x14ac:dyDescent="0.15">
      <c r="B59" s="169" t="str">
        <f t="shared" si="0"/>
        <v>　</v>
      </c>
      <c r="C59" s="170" t="str">
        <f t="shared" si="1"/>
        <v>　</v>
      </c>
      <c r="D59" s="50">
        <v>46</v>
      </c>
      <c r="E59" s="179"/>
      <c r="F59" s="183" t="str">
        <f>IF(E59&lt;&gt;"",VLOOKUP(E59,申込書!A:C,3,0),"")</f>
        <v/>
      </c>
      <c r="G59" s="21"/>
      <c r="H59" s="51"/>
      <c r="I59" s="272"/>
      <c r="J59" s="51"/>
      <c r="K59" s="65"/>
      <c r="L59" s="237"/>
      <c r="M59" s="238"/>
      <c r="N59" s="239"/>
      <c r="O59" s="245"/>
      <c r="P59" s="246"/>
      <c r="Q59" s="247"/>
      <c r="R59" s="243"/>
      <c r="S59" s="243"/>
      <c r="T59" s="243"/>
      <c r="U59" s="243"/>
      <c r="V59" s="243"/>
      <c r="W59" s="243"/>
    </row>
    <row r="60" spans="2:23" s="40" customFormat="1" ht="12" customHeight="1" x14ac:dyDescent="0.15">
      <c r="B60" s="169" t="str">
        <f t="shared" si="0"/>
        <v>　</v>
      </c>
      <c r="C60" s="170" t="str">
        <f t="shared" si="1"/>
        <v>　</v>
      </c>
      <c r="D60" s="48">
        <v>47</v>
      </c>
      <c r="E60" s="179"/>
      <c r="F60" s="183" t="str">
        <f>IF(E60&lt;&gt;"",VLOOKUP(E60,申込書!A:C,3,0),"")</f>
        <v/>
      </c>
      <c r="G60" s="21"/>
      <c r="H60" s="51"/>
      <c r="I60" s="272"/>
      <c r="J60" s="51"/>
      <c r="K60" s="65"/>
      <c r="L60" s="237"/>
      <c r="M60" s="238"/>
      <c r="N60" s="239"/>
      <c r="O60" s="245"/>
      <c r="P60" s="246"/>
      <c r="Q60" s="247"/>
      <c r="R60" s="243"/>
      <c r="S60" s="243"/>
      <c r="T60" s="243"/>
      <c r="U60" s="243"/>
      <c r="V60" s="243"/>
      <c r="W60" s="243"/>
    </row>
    <row r="61" spans="2:23" s="40" customFormat="1" ht="12" customHeight="1" x14ac:dyDescent="0.15">
      <c r="B61" s="169" t="str">
        <f t="shared" si="0"/>
        <v>　</v>
      </c>
      <c r="C61" s="170" t="str">
        <f t="shared" si="1"/>
        <v>　</v>
      </c>
      <c r="D61" s="50">
        <v>48</v>
      </c>
      <c r="E61" s="179"/>
      <c r="F61" s="183" t="str">
        <f>IF(E61&lt;&gt;"",VLOOKUP(E61,申込書!A:C,3,0),"")</f>
        <v/>
      </c>
      <c r="G61" s="21"/>
      <c r="H61" s="51"/>
      <c r="I61" s="272"/>
      <c r="J61" s="51"/>
      <c r="K61" s="65"/>
      <c r="L61" s="237"/>
      <c r="M61" s="238"/>
      <c r="N61" s="239"/>
      <c r="O61" s="245"/>
      <c r="P61" s="246"/>
      <c r="Q61" s="247"/>
      <c r="R61" s="243"/>
      <c r="S61" s="243"/>
      <c r="T61" s="243"/>
      <c r="U61" s="243"/>
      <c r="V61" s="243"/>
      <c r="W61" s="243"/>
    </row>
    <row r="62" spans="2:23" s="40" customFormat="1" ht="12" customHeight="1" x14ac:dyDescent="0.15">
      <c r="B62" s="169" t="str">
        <f t="shared" si="0"/>
        <v>　</v>
      </c>
      <c r="C62" s="170" t="str">
        <f t="shared" si="1"/>
        <v>　</v>
      </c>
      <c r="D62" s="50">
        <v>49</v>
      </c>
      <c r="E62" s="179"/>
      <c r="F62" s="183" t="str">
        <f>IF(E62&lt;&gt;"",VLOOKUP(E62,申込書!A:C,3,0),"")</f>
        <v/>
      </c>
      <c r="G62" s="21"/>
      <c r="H62" s="51"/>
      <c r="I62" s="272"/>
      <c r="J62" s="51"/>
      <c r="K62" s="65"/>
      <c r="L62" s="237"/>
      <c r="M62" s="238"/>
      <c r="N62" s="239"/>
      <c r="O62" s="245"/>
      <c r="P62" s="246"/>
      <c r="Q62" s="247"/>
      <c r="R62" s="243"/>
      <c r="S62" s="243"/>
      <c r="T62" s="243"/>
      <c r="U62" s="243"/>
      <c r="V62" s="243"/>
      <c r="W62" s="243"/>
    </row>
    <row r="63" spans="2:23" s="40" customFormat="1" ht="12" customHeight="1" x14ac:dyDescent="0.15">
      <c r="B63" s="169" t="str">
        <f t="shared" si="0"/>
        <v>　</v>
      </c>
      <c r="C63" s="170" t="str">
        <f t="shared" si="1"/>
        <v>　</v>
      </c>
      <c r="D63" s="50">
        <v>50</v>
      </c>
      <c r="E63" s="179"/>
      <c r="F63" s="183" t="str">
        <f>IF(E63&lt;&gt;"",VLOOKUP(E63,申込書!A:C,3,0),"")</f>
        <v/>
      </c>
      <c r="G63" s="21"/>
      <c r="H63" s="51"/>
      <c r="I63" s="272"/>
      <c r="J63" s="51"/>
      <c r="K63" s="65"/>
      <c r="L63" s="237"/>
      <c r="M63" s="238"/>
      <c r="N63" s="239"/>
      <c r="O63" s="245"/>
      <c r="P63" s="246"/>
      <c r="Q63" s="247"/>
      <c r="R63" s="243"/>
      <c r="S63" s="243"/>
      <c r="T63" s="243"/>
      <c r="U63" s="243"/>
      <c r="V63" s="243"/>
      <c r="W63" s="243"/>
    </row>
    <row r="64" spans="2:23" s="40" customFormat="1" ht="12" customHeight="1" x14ac:dyDescent="0.15">
      <c r="B64" s="169" t="str">
        <f t="shared" si="0"/>
        <v>　</v>
      </c>
      <c r="C64" s="170" t="str">
        <f t="shared" si="1"/>
        <v>　</v>
      </c>
      <c r="D64" s="48">
        <v>51</v>
      </c>
      <c r="E64" s="179"/>
      <c r="F64" s="183" t="str">
        <f>IF(E64&lt;&gt;"",VLOOKUP(E64,申込書!A:C,3,0),"")</f>
        <v/>
      </c>
      <c r="G64" s="21"/>
      <c r="H64" s="51"/>
      <c r="I64" s="272"/>
      <c r="J64" s="51"/>
      <c r="K64" s="65"/>
      <c r="L64" s="237"/>
      <c r="M64" s="238"/>
      <c r="N64" s="239"/>
      <c r="O64" s="245"/>
      <c r="P64" s="246"/>
      <c r="Q64" s="247"/>
      <c r="R64" s="243"/>
      <c r="S64" s="243"/>
      <c r="T64" s="243"/>
      <c r="U64" s="243"/>
      <c r="V64" s="243"/>
      <c r="W64" s="243"/>
    </row>
    <row r="65" spans="2:23" s="40" customFormat="1" ht="12" customHeight="1" x14ac:dyDescent="0.15">
      <c r="B65" s="169" t="str">
        <f t="shared" si="0"/>
        <v>　</v>
      </c>
      <c r="C65" s="170" t="str">
        <f t="shared" si="1"/>
        <v>　</v>
      </c>
      <c r="D65" s="50">
        <v>52</v>
      </c>
      <c r="E65" s="179"/>
      <c r="F65" s="183" t="str">
        <f>IF(E65&lt;&gt;"",VLOOKUP(E65,申込書!A:C,3,0),"")</f>
        <v/>
      </c>
      <c r="G65" s="21"/>
      <c r="H65" s="51"/>
      <c r="I65" s="272"/>
      <c r="J65" s="51"/>
      <c r="K65" s="65"/>
      <c r="L65" s="237"/>
      <c r="M65" s="238"/>
      <c r="N65" s="239"/>
      <c r="O65" s="245"/>
      <c r="P65" s="246"/>
      <c r="Q65" s="247"/>
      <c r="R65" s="243"/>
      <c r="S65" s="243"/>
      <c r="T65" s="243"/>
      <c r="U65" s="243"/>
      <c r="V65" s="243"/>
      <c r="W65" s="243"/>
    </row>
    <row r="66" spans="2:23" s="40" customFormat="1" ht="12" customHeight="1" x14ac:dyDescent="0.15">
      <c r="B66" s="169" t="str">
        <f t="shared" si="0"/>
        <v>　</v>
      </c>
      <c r="C66" s="170" t="str">
        <f t="shared" si="1"/>
        <v>　</v>
      </c>
      <c r="D66" s="50">
        <v>53</v>
      </c>
      <c r="E66" s="179"/>
      <c r="F66" s="183" t="str">
        <f>IF(E66&lt;&gt;"",VLOOKUP(E66,申込書!A:C,3,0),"")</f>
        <v/>
      </c>
      <c r="G66" s="21"/>
      <c r="H66" s="51"/>
      <c r="I66" s="272"/>
      <c r="J66" s="51"/>
      <c r="K66" s="65"/>
      <c r="L66" s="237"/>
      <c r="M66" s="238"/>
      <c r="N66" s="239"/>
      <c r="O66" s="245"/>
      <c r="P66" s="246"/>
      <c r="Q66" s="247"/>
      <c r="R66" s="243"/>
      <c r="S66" s="243"/>
      <c r="T66" s="243"/>
      <c r="U66" s="243"/>
      <c r="V66" s="243"/>
      <c r="W66" s="243"/>
    </row>
    <row r="67" spans="2:23" s="40" customFormat="1" ht="12" customHeight="1" x14ac:dyDescent="0.15">
      <c r="B67" s="169" t="str">
        <f t="shared" si="0"/>
        <v>　</v>
      </c>
      <c r="C67" s="170" t="str">
        <f t="shared" si="1"/>
        <v>　</v>
      </c>
      <c r="D67" s="48">
        <v>54</v>
      </c>
      <c r="E67" s="179"/>
      <c r="F67" s="183" t="str">
        <f>IF(E67&lt;&gt;"",VLOOKUP(E67,申込書!A:C,3,0),"")</f>
        <v/>
      </c>
      <c r="G67" s="21"/>
      <c r="H67" s="51"/>
      <c r="I67" s="272"/>
      <c r="J67" s="51"/>
      <c r="K67" s="65"/>
      <c r="L67" s="237"/>
      <c r="M67" s="238"/>
      <c r="N67" s="239"/>
      <c r="O67" s="245"/>
      <c r="P67" s="246"/>
      <c r="Q67" s="247"/>
      <c r="R67" s="243"/>
      <c r="S67" s="243"/>
      <c r="T67" s="243"/>
      <c r="U67" s="243"/>
      <c r="V67" s="243"/>
      <c r="W67" s="243"/>
    </row>
    <row r="68" spans="2:23" s="40" customFormat="1" ht="12" customHeight="1" x14ac:dyDescent="0.15">
      <c r="B68" s="169" t="str">
        <f t="shared" si="0"/>
        <v>　</v>
      </c>
      <c r="C68" s="170" t="str">
        <f t="shared" si="1"/>
        <v>　</v>
      </c>
      <c r="D68" s="50">
        <v>55</v>
      </c>
      <c r="E68" s="179"/>
      <c r="F68" s="183" t="str">
        <f>IF(E68&lt;&gt;"",VLOOKUP(E68,申込書!A:C,3,0),"")</f>
        <v/>
      </c>
      <c r="G68" s="21"/>
      <c r="H68" s="51"/>
      <c r="I68" s="272"/>
      <c r="J68" s="51"/>
      <c r="K68" s="65"/>
      <c r="L68" s="237"/>
      <c r="M68" s="238"/>
      <c r="N68" s="239"/>
      <c r="O68" s="245"/>
      <c r="P68" s="246"/>
      <c r="Q68" s="247"/>
      <c r="R68" s="243"/>
      <c r="S68" s="243"/>
      <c r="T68" s="243"/>
      <c r="U68" s="243"/>
      <c r="V68" s="243"/>
      <c r="W68" s="243"/>
    </row>
    <row r="69" spans="2:23" s="40" customFormat="1" ht="12" customHeight="1" x14ac:dyDescent="0.15">
      <c r="B69" s="169" t="str">
        <f t="shared" si="0"/>
        <v>　</v>
      </c>
      <c r="C69" s="170" t="str">
        <f t="shared" si="1"/>
        <v>　</v>
      </c>
      <c r="D69" s="50">
        <v>56</v>
      </c>
      <c r="E69" s="179"/>
      <c r="F69" s="183" t="str">
        <f>IF(E69&lt;&gt;"",VLOOKUP(E69,申込書!A:C,3,0),"")</f>
        <v/>
      </c>
      <c r="G69" s="21"/>
      <c r="H69" s="51"/>
      <c r="I69" s="272"/>
      <c r="J69" s="51"/>
      <c r="K69" s="65"/>
      <c r="L69" s="237"/>
      <c r="M69" s="238"/>
      <c r="N69" s="239"/>
      <c r="O69" s="245"/>
      <c r="P69" s="246"/>
      <c r="Q69" s="247"/>
      <c r="R69" s="243"/>
      <c r="S69" s="243"/>
      <c r="T69" s="243"/>
      <c r="U69" s="243"/>
      <c r="V69" s="243"/>
      <c r="W69" s="243"/>
    </row>
    <row r="70" spans="2:23" s="40" customFormat="1" ht="12" customHeight="1" x14ac:dyDescent="0.15">
      <c r="B70" s="169" t="str">
        <f t="shared" si="0"/>
        <v>　</v>
      </c>
      <c r="C70" s="170" t="str">
        <f t="shared" si="1"/>
        <v>　</v>
      </c>
      <c r="D70" s="48">
        <v>57</v>
      </c>
      <c r="E70" s="179"/>
      <c r="F70" s="183" t="str">
        <f>IF(E70&lt;&gt;"",VLOOKUP(E70,申込書!A:C,3,0),"")</f>
        <v/>
      </c>
      <c r="G70" s="21"/>
      <c r="H70" s="51"/>
      <c r="I70" s="272"/>
      <c r="J70" s="51"/>
      <c r="K70" s="65"/>
      <c r="L70" s="237"/>
      <c r="M70" s="238"/>
      <c r="N70" s="239"/>
      <c r="O70" s="245"/>
      <c r="P70" s="246"/>
      <c r="Q70" s="247"/>
      <c r="R70" s="243"/>
      <c r="S70" s="243"/>
      <c r="T70" s="243"/>
      <c r="U70" s="243"/>
      <c r="V70" s="243"/>
      <c r="W70" s="243"/>
    </row>
    <row r="71" spans="2:23" s="40" customFormat="1" ht="12" customHeight="1" x14ac:dyDescent="0.15">
      <c r="B71" s="169" t="str">
        <f t="shared" si="0"/>
        <v>　</v>
      </c>
      <c r="C71" s="170" t="str">
        <f t="shared" si="1"/>
        <v>　</v>
      </c>
      <c r="D71" s="50">
        <v>58</v>
      </c>
      <c r="E71" s="179"/>
      <c r="F71" s="183" t="str">
        <f>IF(E71&lt;&gt;"",VLOOKUP(E71,申込書!A:C,3,0),"")</f>
        <v/>
      </c>
      <c r="G71" s="21"/>
      <c r="H71" s="51"/>
      <c r="I71" s="272"/>
      <c r="J71" s="51"/>
      <c r="K71" s="65"/>
      <c r="L71" s="237"/>
      <c r="M71" s="238"/>
      <c r="N71" s="239"/>
      <c r="O71" s="245"/>
      <c r="P71" s="246"/>
      <c r="Q71" s="247"/>
      <c r="R71" s="243"/>
      <c r="S71" s="243"/>
      <c r="T71" s="243"/>
      <c r="U71" s="243"/>
      <c r="V71" s="243"/>
      <c r="W71" s="243"/>
    </row>
    <row r="72" spans="2:23" s="40" customFormat="1" ht="12" customHeight="1" x14ac:dyDescent="0.15">
      <c r="B72" s="169" t="str">
        <f t="shared" si="0"/>
        <v>　</v>
      </c>
      <c r="C72" s="170" t="str">
        <f t="shared" si="1"/>
        <v>　</v>
      </c>
      <c r="D72" s="50">
        <v>59</v>
      </c>
      <c r="E72" s="179"/>
      <c r="F72" s="183" t="str">
        <f>IF(E72&lt;&gt;"",VLOOKUP(E72,申込書!A:C,3,0),"")</f>
        <v/>
      </c>
      <c r="G72" s="21"/>
      <c r="H72" s="51"/>
      <c r="I72" s="272"/>
      <c r="J72" s="51"/>
      <c r="K72" s="65"/>
      <c r="L72" s="237"/>
      <c r="M72" s="238"/>
      <c r="N72" s="239"/>
      <c r="O72" s="245"/>
      <c r="P72" s="246"/>
      <c r="Q72" s="247"/>
      <c r="R72" s="243"/>
      <c r="S72" s="243"/>
      <c r="T72" s="243"/>
      <c r="U72" s="243"/>
      <c r="V72" s="243"/>
      <c r="W72" s="243"/>
    </row>
    <row r="73" spans="2:23" s="40" customFormat="1" ht="12" customHeight="1" x14ac:dyDescent="0.15">
      <c r="B73" s="169" t="str">
        <f t="shared" si="0"/>
        <v>　</v>
      </c>
      <c r="C73" s="170" t="str">
        <f t="shared" si="1"/>
        <v>　</v>
      </c>
      <c r="D73" s="48">
        <v>60</v>
      </c>
      <c r="E73" s="179"/>
      <c r="F73" s="183" t="str">
        <f>IF(E73&lt;&gt;"",VLOOKUP(E73,申込書!A:C,3,0),"")</f>
        <v/>
      </c>
      <c r="G73" s="21"/>
      <c r="H73" s="51"/>
      <c r="I73" s="272"/>
      <c r="J73" s="51"/>
      <c r="K73" s="65"/>
      <c r="L73" s="237"/>
      <c r="M73" s="238"/>
      <c r="N73" s="239"/>
      <c r="O73" s="245"/>
      <c r="P73" s="246"/>
      <c r="Q73" s="247"/>
      <c r="R73" s="243"/>
      <c r="S73" s="243"/>
      <c r="T73" s="243"/>
      <c r="U73" s="243"/>
      <c r="V73" s="243"/>
      <c r="W73" s="243"/>
    </row>
    <row r="74" spans="2:23" s="40" customFormat="1" ht="12" customHeight="1" x14ac:dyDescent="0.15">
      <c r="B74" s="169" t="str">
        <f t="shared" si="0"/>
        <v>　</v>
      </c>
      <c r="C74" s="170" t="str">
        <f t="shared" si="1"/>
        <v>　</v>
      </c>
      <c r="D74" s="49">
        <v>61</v>
      </c>
      <c r="E74" s="179"/>
      <c r="F74" s="183" t="str">
        <f>IF(E74&lt;&gt;"",VLOOKUP(E74,申込書!A:C,3,0),"")</f>
        <v/>
      </c>
      <c r="G74" s="21"/>
      <c r="H74" s="51"/>
      <c r="I74" s="272"/>
      <c r="J74" s="51"/>
      <c r="K74" s="65"/>
      <c r="L74" s="237"/>
      <c r="M74" s="238"/>
      <c r="N74" s="239"/>
      <c r="O74" s="248"/>
      <c r="P74" s="246"/>
      <c r="Q74" s="247"/>
      <c r="R74" s="249"/>
      <c r="S74" s="243"/>
      <c r="T74" s="243"/>
      <c r="U74" s="249"/>
      <c r="V74" s="243"/>
      <c r="W74" s="243"/>
    </row>
    <row r="75" spans="2:23" x14ac:dyDescent="0.15">
      <c r="B75" s="169" t="str">
        <f t="shared" si="0"/>
        <v>　</v>
      </c>
      <c r="C75" s="170" t="str">
        <f t="shared" si="1"/>
        <v>　</v>
      </c>
      <c r="D75" s="49">
        <v>62</v>
      </c>
      <c r="E75" s="179"/>
      <c r="F75" s="183" t="str">
        <f>IF(E75&lt;&gt;"",VLOOKUP(E75,申込書!A:C,3,0),"")</f>
        <v/>
      </c>
      <c r="G75" s="21"/>
      <c r="H75" s="51"/>
      <c r="I75" s="272"/>
      <c r="J75" s="51"/>
      <c r="K75" s="65"/>
      <c r="L75" s="237"/>
      <c r="M75" s="238"/>
      <c r="N75" s="239"/>
      <c r="O75" s="248"/>
      <c r="P75" s="246"/>
      <c r="Q75" s="247"/>
      <c r="R75" s="249"/>
      <c r="S75" s="243"/>
      <c r="T75" s="243"/>
      <c r="U75" s="249"/>
      <c r="V75" s="243"/>
      <c r="W75" s="243"/>
    </row>
    <row r="76" spans="2:23" x14ac:dyDescent="0.15">
      <c r="B76" s="169" t="str">
        <f t="shared" si="0"/>
        <v>　</v>
      </c>
      <c r="C76" s="170" t="str">
        <f t="shared" si="1"/>
        <v>　</v>
      </c>
      <c r="D76" s="49">
        <v>63</v>
      </c>
      <c r="E76" s="179"/>
      <c r="F76" s="183" t="str">
        <f>IF(E76&lt;&gt;"",VLOOKUP(E76,申込書!A:C,3,0),"")</f>
        <v/>
      </c>
      <c r="G76" s="21"/>
      <c r="H76" s="51"/>
      <c r="I76" s="272"/>
      <c r="J76" s="51"/>
      <c r="K76" s="65"/>
      <c r="L76" s="237"/>
      <c r="M76" s="238"/>
      <c r="N76" s="239"/>
      <c r="O76" s="248"/>
      <c r="P76" s="246"/>
      <c r="Q76" s="247"/>
      <c r="R76" s="249"/>
      <c r="S76" s="243"/>
      <c r="T76" s="243"/>
      <c r="U76" s="249"/>
      <c r="V76" s="243"/>
      <c r="W76" s="243"/>
    </row>
    <row r="77" spans="2:23" x14ac:dyDescent="0.15">
      <c r="B77" s="169" t="str">
        <f t="shared" si="0"/>
        <v>　</v>
      </c>
      <c r="C77" s="170" t="str">
        <f t="shared" si="1"/>
        <v>　</v>
      </c>
      <c r="D77" s="49">
        <v>64</v>
      </c>
      <c r="E77" s="179"/>
      <c r="F77" s="183" t="str">
        <f>IF(E77&lt;&gt;"",VLOOKUP(E77,申込書!A:C,3,0),"")</f>
        <v/>
      </c>
      <c r="G77" s="21"/>
      <c r="H77" s="51"/>
      <c r="I77" s="272"/>
      <c r="J77" s="51"/>
      <c r="K77" s="65"/>
      <c r="L77" s="237"/>
      <c r="M77" s="238"/>
      <c r="N77" s="239"/>
      <c r="O77" s="248"/>
      <c r="P77" s="246"/>
      <c r="Q77" s="247"/>
      <c r="R77" s="249"/>
      <c r="S77" s="243"/>
      <c r="T77" s="243"/>
      <c r="U77" s="249"/>
      <c r="V77" s="243"/>
      <c r="W77" s="243"/>
    </row>
    <row r="78" spans="2:23" x14ac:dyDescent="0.15">
      <c r="B78" s="169" t="str">
        <f t="shared" ref="B78:B141" si="2">G78&amp;"　"&amp;H78</f>
        <v>　</v>
      </c>
      <c r="C78" s="170" t="str">
        <f t="shared" ref="C78:C141" si="3">I78&amp;"　"&amp;J78</f>
        <v>　</v>
      </c>
      <c r="D78" s="49">
        <v>65</v>
      </c>
      <c r="E78" s="179"/>
      <c r="F78" s="183" t="str">
        <f>IF(E78&lt;&gt;"",VLOOKUP(E78,申込書!A:C,3,0),"")</f>
        <v/>
      </c>
      <c r="G78" s="21"/>
      <c r="H78" s="51"/>
      <c r="I78" s="272"/>
      <c r="J78" s="51"/>
      <c r="K78" s="65"/>
      <c r="L78" s="237"/>
      <c r="M78" s="238"/>
      <c r="N78" s="239"/>
      <c r="O78" s="248"/>
      <c r="P78" s="246"/>
      <c r="Q78" s="247"/>
      <c r="R78" s="249"/>
      <c r="S78" s="243"/>
      <c r="T78" s="243"/>
      <c r="U78" s="249"/>
      <c r="V78" s="243"/>
      <c r="W78" s="243"/>
    </row>
    <row r="79" spans="2:23" x14ac:dyDescent="0.15">
      <c r="B79" s="169" t="str">
        <f t="shared" si="2"/>
        <v>　</v>
      </c>
      <c r="C79" s="170" t="str">
        <f t="shared" si="3"/>
        <v>　</v>
      </c>
      <c r="D79" s="49">
        <v>66</v>
      </c>
      <c r="E79" s="179"/>
      <c r="F79" s="183" t="str">
        <f>IF(E79&lt;&gt;"",VLOOKUP(E79,申込書!A:C,3,0),"")</f>
        <v/>
      </c>
      <c r="G79" s="21"/>
      <c r="H79" s="51"/>
      <c r="I79" s="272"/>
      <c r="J79" s="51"/>
      <c r="K79" s="65"/>
      <c r="L79" s="237"/>
      <c r="M79" s="238"/>
      <c r="N79" s="239"/>
      <c r="O79" s="248"/>
      <c r="P79" s="246"/>
      <c r="Q79" s="247"/>
      <c r="R79" s="249"/>
      <c r="S79" s="243"/>
      <c r="T79" s="243"/>
      <c r="U79" s="249"/>
      <c r="V79" s="243"/>
      <c r="W79" s="243"/>
    </row>
    <row r="80" spans="2:23" x14ac:dyDescent="0.15">
      <c r="B80" s="169" t="str">
        <f t="shared" si="2"/>
        <v>　</v>
      </c>
      <c r="C80" s="170" t="str">
        <f t="shared" si="3"/>
        <v>　</v>
      </c>
      <c r="D80" s="49">
        <v>67</v>
      </c>
      <c r="E80" s="179"/>
      <c r="F80" s="183" t="str">
        <f>IF(E80&lt;&gt;"",VLOOKUP(E80,申込書!A:C,3,0),"")</f>
        <v/>
      </c>
      <c r="G80" s="21"/>
      <c r="H80" s="51"/>
      <c r="I80" s="272"/>
      <c r="J80" s="51"/>
      <c r="K80" s="65"/>
      <c r="L80" s="237"/>
      <c r="M80" s="238"/>
      <c r="N80" s="239"/>
      <c r="O80" s="248"/>
      <c r="P80" s="246"/>
      <c r="Q80" s="247"/>
      <c r="R80" s="249"/>
      <c r="S80" s="243"/>
      <c r="T80" s="243"/>
      <c r="U80" s="249"/>
      <c r="V80" s="243"/>
      <c r="W80" s="243"/>
    </row>
    <row r="81" spans="2:23" x14ac:dyDescent="0.15">
      <c r="B81" s="169" t="str">
        <f t="shared" si="2"/>
        <v>　</v>
      </c>
      <c r="C81" s="170" t="str">
        <f t="shared" si="3"/>
        <v>　</v>
      </c>
      <c r="D81" s="49">
        <v>68</v>
      </c>
      <c r="E81" s="179"/>
      <c r="F81" s="183" t="str">
        <f>IF(E81&lt;&gt;"",VLOOKUP(E81,申込書!A:C,3,0),"")</f>
        <v/>
      </c>
      <c r="G81" s="21"/>
      <c r="H81" s="51"/>
      <c r="I81" s="272"/>
      <c r="J81" s="51"/>
      <c r="K81" s="65"/>
      <c r="L81" s="237"/>
      <c r="M81" s="238"/>
      <c r="N81" s="239"/>
      <c r="O81" s="248"/>
      <c r="P81" s="246"/>
      <c r="Q81" s="247"/>
      <c r="R81" s="249"/>
      <c r="S81" s="243"/>
      <c r="T81" s="243"/>
      <c r="U81" s="249"/>
      <c r="V81" s="243"/>
      <c r="W81" s="243"/>
    </row>
    <row r="82" spans="2:23" x14ac:dyDescent="0.15">
      <c r="B82" s="169" t="str">
        <f t="shared" si="2"/>
        <v>　</v>
      </c>
      <c r="C82" s="170" t="str">
        <f t="shared" si="3"/>
        <v>　</v>
      </c>
      <c r="D82" s="49">
        <v>69</v>
      </c>
      <c r="E82" s="179"/>
      <c r="F82" s="183" t="str">
        <f>IF(E82&lt;&gt;"",VLOOKUP(E82,申込書!A:C,3,0),"")</f>
        <v/>
      </c>
      <c r="G82" s="21"/>
      <c r="H82" s="51"/>
      <c r="I82" s="272"/>
      <c r="J82" s="51"/>
      <c r="K82" s="65"/>
      <c r="L82" s="237"/>
      <c r="M82" s="238"/>
      <c r="N82" s="239"/>
      <c r="O82" s="248"/>
      <c r="P82" s="246"/>
      <c r="Q82" s="247"/>
      <c r="R82" s="249"/>
      <c r="S82" s="243"/>
      <c r="T82" s="243"/>
      <c r="U82" s="249"/>
      <c r="V82" s="243"/>
      <c r="W82" s="243"/>
    </row>
    <row r="83" spans="2:23" x14ac:dyDescent="0.15">
      <c r="B83" s="169" t="str">
        <f t="shared" si="2"/>
        <v>　</v>
      </c>
      <c r="C83" s="170" t="str">
        <f t="shared" si="3"/>
        <v>　</v>
      </c>
      <c r="D83" s="49">
        <v>70</v>
      </c>
      <c r="E83" s="179"/>
      <c r="F83" s="183" t="str">
        <f>IF(E83&lt;&gt;"",VLOOKUP(E83,申込書!A:C,3,0),"")</f>
        <v/>
      </c>
      <c r="G83" s="21"/>
      <c r="H83" s="51"/>
      <c r="I83" s="272"/>
      <c r="J83" s="51"/>
      <c r="K83" s="65"/>
      <c r="L83" s="237"/>
      <c r="M83" s="238"/>
      <c r="N83" s="239"/>
      <c r="O83" s="248"/>
      <c r="P83" s="246"/>
      <c r="Q83" s="247"/>
      <c r="R83" s="249"/>
      <c r="S83" s="243"/>
      <c r="T83" s="243"/>
      <c r="U83" s="249"/>
      <c r="V83" s="243"/>
      <c r="W83" s="243"/>
    </row>
    <row r="84" spans="2:23" x14ac:dyDescent="0.15">
      <c r="B84" s="169" t="str">
        <f t="shared" si="2"/>
        <v>　</v>
      </c>
      <c r="C84" s="170" t="str">
        <f t="shared" si="3"/>
        <v>　</v>
      </c>
      <c r="D84" s="49">
        <v>71</v>
      </c>
      <c r="E84" s="179"/>
      <c r="F84" s="183" t="str">
        <f>IF(E84&lt;&gt;"",VLOOKUP(E84,申込書!A:C,3,0),"")</f>
        <v/>
      </c>
      <c r="G84" s="21"/>
      <c r="H84" s="51"/>
      <c r="I84" s="272"/>
      <c r="J84" s="51"/>
      <c r="K84" s="65"/>
      <c r="L84" s="237"/>
      <c r="M84" s="238"/>
      <c r="N84" s="239"/>
      <c r="O84" s="248"/>
      <c r="P84" s="246"/>
      <c r="Q84" s="247"/>
      <c r="R84" s="249"/>
      <c r="S84" s="243"/>
      <c r="T84" s="243"/>
      <c r="U84" s="249"/>
      <c r="V84" s="243"/>
      <c r="W84" s="243"/>
    </row>
    <row r="85" spans="2:23" x14ac:dyDescent="0.15">
      <c r="B85" s="169" t="str">
        <f t="shared" si="2"/>
        <v>　</v>
      </c>
      <c r="C85" s="170" t="str">
        <f t="shared" si="3"/>
        <v>　</v>
      </c>
      <c r="D85" s="49">
        <v>72</v>
      </c>
      <c r="E85" s="179"/>
      <c r="F85" s="183" t="str">
        <f>IF(E85&lt;&gt;"",VLOOKUP(E85,申込書!A:C,3,0),"")</f>
        <v/>
      </c>
      <c r="G85" s="21"/>
      <c r="H85" s="51"/>
      <c r="I85" s="272"/>
      <c r="J85" s="51"/>
      <c r="K85" s="65"/>
      <c r="L85" s="237"/>
      <c r="M85" s="238"/>
      <c r="N85" s="239"/>
      <c r="O85" s="248"/>
      <c r="P85" s="246"/>
      <c r="Q85" s="247"/>
      <c r="R85" s="249"/>
      <c r="S85" s="243"/>
      <c r="T85" s="243"/>
      <c r="U85" s="249"/>
      <c r="V85" s="243"/>
      <c r="W85" s="243"/>
    </row>
    <row r="86" spans="2:23" x14ac:dyDescent="0.15">
      <c r="B86" s="169" t="str">
        <f t="shared" si="2"/>
        <v>　</v>
      </c>
      <c r="C86" s="170" t="str">
        <f t="shared" si="3"/>
        <v>　</v>
      </c>
      <c r="D86" s="49">
        <v>73</v>
      </c>
      <c r="E86" s="179"/>
      <c r="F86" s="183" t="str">
        <f>IF(E86&lt;&gt;"",VLOOKUP(E86,申込書!A:C,3,0),"")</f>
        <v/>
      </c>
      <c r="G86" s="21"/>
      <c r="H86" s="51"/>
      <c r="I86" s="272"/>
      <c r="J86" s="51"/>
      <c r="K86" s="65"/>
      <c r="L86" s="237"/>
      <c r="M86" s="238"/>
      <c r="N86" s="239"/>
      <c r="O86" s="248"/>
      <c r="P86" s="246"/>
      <c r="Q86" s="247"/>
      <c r="R86" s="249"/>
      <c r="S86" s="243"/>
      <c r="T86" s="243"/>
      <c r="U86" s="249"/>
      <c r="V86" s="243"/>
      <c r="W86" s="243"/>
    </row>
    <row r="87" spans="2:23" x14ac:dyDescent="0.15">
      <c r="B87" s="169" t="str">
        <f t="shared" si="2"/>
        <v>　</v>
      </c>
      <c r="C87" s="170" t="str">
        <f t="shared" si="3"/>
        <v>　</v>
      </c>
      <c r="D87" s="49">
        <v>74</v>
      </c>
      <c r="E87" s="179"/>
      <c r="F87" s="183" t="str">
        <f>IF(E87&lt;&gt;"",VLOOKUP(E87,申込書!A:C,3,0),"")</f>
        <v/>
      </c>
      <c r="G87" s="21"/>
      <c r="H87" s="51"/>
      <c r="I87" s="272"/>
      <c r="J87" s="51"/>
      <c r="K87" s="65"/>
      <c r="L87" s="237"/>
      <c r="M87" s="238"/>
      <c r="N87" s="239"/>
      <c r="O87" s="248"/>
      <c r="P87" s="246"/>
      <c r="Q87" s="247"/>
      <c r="R87" s="249"/>
      <c r="S87" s="243"/>
      <c r="T87" s="243"/>
      <c r="U87" s="249"/>
      <c r="V87" s="243"/>
      <c r="W87" s="243"/>
    </row>
    <row r="88" spans="2:23" x14ac:dyDescent="0.15">
      <c r="B88" s="169" t="str">
        <f t="shared" si="2"/>
        <v>　</v>
      </c>
      <c r="C88" s="170" t="str">
        <f t="shared" si="3"/>
        <v>　</v>
      </c>
      <c r="D88" s="49">
        <v>75</v>
      </c>
      <c r="E88" s="179"/>
      <c r="F88" s="183" t="str">
        <f>IF(E88&lt;&gt;"",VLOOKUP(E88,申込書!A:C,3,0),"")</f>
        <v/>
      </c>
      <c r="G88" s="21"/>
      <c r="H88" s="51"/>
      <c r="I88" s="272"/>
      <c r="J88" s="51"/>
      <c r="K88" s="65"/>
      <c r="L88" s="237"/>
      <c r="M88" s="238"/>
      <c r="N88" s="239"/>
      <c r="O88" s="248"/>
      <c r="P88" s="246"/>
      <c r="Q88" s="247"/>
      <c r="R88" s="249"/>
      <c r="S88" s="243"/>
      <c r="T88" s="243"/>
      <c r="U88" s="249"/>
      <c r="V88" s="243"/>
      <c r="W88" s="243"/>
    </row>
    <row r="89" spans="2:23" x14ac:dyDescent="0.15">
      <c r="B89" s="169" t="str">
        <f t="shared" si="2"/>
        <v>　</v>
      </c>
      <c r="C89" s="170" t="str">
        <f t="shared" si="3"/>
        <v>　</v>
      </c>
      <c r="D89" s="49">
        <v>76</v>
      </c>
      <c r="E89" s="179"/>
      <c r="F89" s="183" t="str">
        <f>IF(E89&lt;&gt;"",VLOOKUP(E89,申込書!A:C,3,0),"")</f>
        <v/>
      </c>
      <c r="G89" s="21"/>
      <c r="H89" s="51"/>
      <c r="I89" s="272"/>
      <c r="J89" s="51"/>
      <c r="K89" s="65"/>
      <c r="L89" s="237"/>
      <c r="M89" s="238"/>
      <c r="N89" s="239"/>
      <c r="O89" s="248"/>
      <c r="P89" s="246"/>
      <c r="Q89" s="247"/>
      <c r="R89" s="249"/>
      <c r="S89" s="243"/>
      <c r="T89" s="243"/>
      <c r="U89" s="249"/>
      <c r="V89" s="243"/>
      <c r="W89" s="243"/>
    </row>
    <row r="90" spans="2:23" x14ac:dyDescent="0.15">
      <c r="B90" s="169" t="str">
        <f t="shared" si="2"/>
        <v>　</v>
      </c>
      <c r="C90" s="170" t="str">
        <f t="shared" si="3"/>
        <v>　</v>
      </c>
      <c r="D90" s="49">
        <v>77</v>
      </c>
      <c r="E90" s="179"/>
      <c r="F90" s="183" t="str">
        <f>IF(E90&lt;&gt;"",VLOOKUP(E90,申込書!A:C,3,0),"")</f>
        <v/>
      </c>
      <c r="G90" s="21"/>
      <c r="H90" s="51"/>
      <c r="I90" s="272"/>
      <c r="J90" s="51"/>
      <c r="K90" s="65"/>
      <c r="L90" s="237"/>
      <c r="M90" s="238"/>
      <c r="N90" s="239"/>
      <c r="O90" s="248"/>
      <c r="P90" s="246"/>
      <c r="Q90" s="247"/>
      <c r="R90" s="249"/>
      <c r="S90" s="243"/>
      <c r="T90" s="243"/>
      <c r="U90" s="249"/>
      <c r="V90" s="243"/>
      <c r="W90" s="243"/>
    </row>
    <row r="91" spans="2:23" x14ac:dyDescent="0.15">
      <c r="B91" s="169" t="str">
        <f t="shared" si="2"/>
        <v>　</v>
      </c>
      <c r="C91" s="170" t="str">
        <f t="shared" si="3"/>
        <v>　</v>
      </c>
      <c r="D91" s="49">
        <v>78</v>
      </c>
      <c r="E91" s="179"/>
      <c r="F91" s="183" t="str">
        <f>IF(E91&lt;&gt;"",VLOOKUP(E91,申込書!A:C,3,0),"")</f>
        <v/>
      </c>
      <c r="G91" s="21"/>
      <c r="H91" s="51"/>
      <c r="I91" s="272"/>
      <c r="J91" s="51"/>
      <c r="K91" s="65"/>
      <c r="L91" s="237"/>
      <c r="M91" s="238"/>
      <c r="N91" s="239"/>
      <c r="O91" s="248"/>
      <c r="P91" s="246"/>
      <c r="Q91" s="247"/>
      <c r="R91" s="249"/>
      <c r="S91" s="243"/>
      <c r="T91" s="243"/>
      <c r="U91" s="249"/>
      <c r="V91" s="243"/>
      <c r="W91" s="243"/>
    </row>
    <row r="92" spans="2:23" x14ac:dyDescent="0.15">
      <c r="B92" s="169" t="str">
        <f t="shared" si="2"/>
        <v>　</v>
      </c>
      <c r="C92" s="170" t="str">
        <f t="shared" si="3"/>
        <v>　</v>
      </c>
      <c r="D92" s="49">
        <v>79</v>
      </c>
      <c r="E92" s="179"/>
      <c r="F92" s="183" t="str">
        <f>IF(E92&lt;&gt;"",VLOOKUP(E92,申込書!A:C,3,0),"")</f>
        <v/>
      </c>
      <c r="G92" s="21"/>
      <c r="H92" s="51"/>
      <c r="I92" s="272"/>
      <c r="J92" s="51"/>
      <c r="K92" s="65"/>
      <c r="L92" s="237"/>
      <c r="M92" s="238"/>
      <c r="N92" s="239"/>
      <c r="O92" s="248"/>
      <c r="P92" s="246"/>
      <c r="Q92" s="247"/>
      <c r="R92" s="249"/>
      <c r="S92" s="243"/>
      <c r="T92" s="243"/>
      <c r="U92" s="249"/>
      <c r="V92" s="243"/>
      <c r="W92" s="243"/>
    </row>
    <row r="93" spans="2:23" x14ac:dyDescent="0.15">
      <c r="B93" s="169" t="str">
        <f t="shared" si="2"/>
        <v>　</v>
      </c>
      <c r="C93" s="170" t="str">
        <f t="shared" si="3"/>
        <v>　</v>
      </c>
      <c r="D93" s="49">
        <v>80</v>
      </c>
      <c r="E93" s="179"/>
      <c r="F93" s="183" t="str">
        <f>IF(E93&lt;&gt;"",VLOOKUP(E93,申込書!A:C,3,0),"")</f>
        <v/>
      </c>
      <c r="G93" s="21"/>
      <c r="H93" s="51"/>
      <c r="I93" s="272"/>
      <c r="J93" s="51"/>
      <c r="K93" s="65"/>
      <c r="L93" s="237"/>
      <c r="M93" s="238"/>
      <c r="N93" s="239"/>
      <c r="O93" s="248"/>
      <c r="P93" s="246"/>
      <c r="Q93" s="247"/>
      <c r="R93" s="249"/>
      <c r="S93" s="243"/>
      <c r="T93" s="243"/>
      <c r="U93" s="249"/>
      <c r="V93" s="243"/>
      <c r="W93" s="243"/>
    </row>
    <row r="94" spans="2:23" x14ac:dyDescent="0.15">
      <c r="B94" s="169" t="str">
        <f t="shared" si="2"/>
        <v>　</v>
      </c>
      <c r="C94" s="170" t="str">
        <f t="shared" si="3"/>
        <v>　</v>
      </c>
      <c r="D94" s="49">
        <v>81</v>
      </c>
      <c r="E94" s="179"/>
      <c r="F94" s="183" t="str">
        <f>IF(E94&lt;&gt;"",VLOOKUP(E94,申込書!A:C,3,0),"")</f>
        <v/>
      </c>
      <c r="G94" s="21"/>
      <c r="H94" s="51"/>
      <c r="I94" s="272"/>
      <c r="J94" s="51"/>
      <c r="K94" s="65"/>
      <c r="L94" s="237"/>
      <c r="M94" s="238"/>
      <c r="N94" s="239"/>
      <c r="O94" s="248"/>
      <c r="P94" s="246"/>
      <c r="Q94" s="247"/>
      <c r="R94" s="249"/>
      <c r="S94" s="243"/>
      <c r="T94" s="243"/>
      <c r="U94" s="249"/>
      <c r="V94" s="243"/>
      <c r="W94" s="243"/>
    </row>
    <row r="95" spans="2:23" x14ac:dyDescent="0.15">
      <c r="B95" s="169" t="str">
        <f t="shared" si="2"/>
        <v>　</v>
      </c>
      <c r="C95" s="170" t="str">
        <f t="shared" si="3"/>
        <v>　</v>
      </c>
      <c r="D95" s="49">
        <v>82</v>
      </c>
      <c r="E95" s="179"/>
      <c r="F95" s="183" t="str">
        <f>IF(E95&lt;&gt;"",VLOOKUP(E95,申込書!A:C,3,0),"")</f>
        <v/>
      </c>
      <c r="G95" s="21"/>
      <c r="H95" s="51"/>
      <c r="I95" s="272"/>
      <c r="J95" s="51"/>
      <c r="K95" s="65"/>
      <c r="L95" s="237"/>
      <c r="M95" s="238"/>
      <c r="N95" s="239"/>
      <c r="O95" s="248"/>
      <c r="P95" s="246"/>
      <c r="Q95" s="247"/>
      <c r="R95" s="249"/>
      <c r="S95" s="243"/>
      <c r="T95" s="243"/>
      <c r="U95" s="249"/>
      <c r="V95" s="243"/>
      <c r="W95" s="243"/>
    </row>
    <row r="96" spans="2:23" x14ac:dyDescent="0.15">
      <c r="B96" s="169" t="str">
        <f t="shared" si="2"/>
        <v>　</v>
      </c>
      <c r="C96" s="170" t="str">
        <f t="shared" si="3"/>
        <v>　</v>
      </c>
      <c r="D96" s="49">
        <v>83</v>
      </c>
      <c r="E96" s="179"/>
      <c r="F96" s="183" t="str">
        <f>IF(E96&lt;&gt;"",VLOOKUP(E96,申込書!A:C,3,0),"")</f>
        <v/>
      </c>
      <c r="G96" s="21"/>
      <c r="H96" s="51"/>
      <c r="I96" s="272"/>
      <c r="J96" s="51"/>
      <c r="K96" s="65"/>
      <c r="L96" s="237"/>
      <c r="M96" s="238"/>
      <c r="N96" s="239"/>
      <c r="O96" s="248"/>
      <c r="P96" s="246"/>
      <c r="Q96" s="247"/>
      <c r="R96" s="249"/>
      <c r="S96" s="243"/>
      <c r="T96" s="243"/>
      <c r="U96" s="249"/>
      <c r="V96" s="243"/>
      <c r="W96" s="243"/>
    </row>
    <row r="97" spans="2:23" x14ac:dyDescent="0.15">
      <c r="B97" s="169" t="str">
        <f t="shared" si="2"/>
        <v>　</v>
      </c>
      <c r="C97" s="170" t="str">
        <f t="shared" si="3"/>
        <v>　</v>
      </c>
      <c r="D97" s="49">
        <v>84</v>
      </c>
      <c r="E97" s="179"/>
      <c r="F97" s="183" t="str">
        <f>IF(E97&lt;&gt;"",VLOOKUP(E97,申込書!A:C,3,0),"")</f>
        <v/>
      </c>
      <c r="G97" s="21"/>
      <c r="H97" s="51"/>
      <c r="I97" s="272"/>
      <c r="J97" s="51"/>
      <c r="K97" s="65"/>
      <c r="L97" s="237"/>
      <c r="M97" s="238"/>
      <c r="N97" s="239"/>
      <c r="O97" s="248"/>
      <c r="P97" s="246"/>
      <c r="Q97" s="247"/>
      <c r="R97" s="249"/>
      <c r="S97" s="243"/>
      <c r="T97" s="243"/>
      <c r="U97" s="249"/>
      <c r="V97" s="243"/>
      <c r="W97" s="243"/>
    </row>
    <row r="98" spans="2:23" x14ac:dyDescent="0.15">
      <c r="B98" s="169" t="str">
        <f t="shared" si="2"/>
        <v>　</v>
      </c>
      <c r="C98" s="170" t="str">
        <f t="shared" si="3"/>
        <v>　</v>
      </c>
      <c r="D98" s="49">
        <v>85</v>
      </c>
      <c r="E98" s="179"/>
      <c r="F98" s="183" t="str">
        <f>IF(E98&lt;&gt;"",VLOOKUP(E98,申込書!A:C,3,0),"")</f>
        <v/>
      </c>
      <c r="G98" s="21"/>
      <c r="H98" s="51"/>
      <c r="I98" s="272"/>
      <c r="J98" s="51"/>
      <c r="K98" s="65"/>
      <c r="L98" s="237"/>
      <c r="M98" s="238"/>
      <c r="N98" s="239"/>
      <c r="O98" s="248"/>
      <c r="P98" s="246"/>
      <c r="Q98" s="247"/>
      <c r="R98" s="249"/>
      <c r="S98" s="243"/>
      <c r="T98" s="243"/>
      <c r="U98" s="249"/>
      <c r="V98" s="243"/>
      <c r="W98" s="243"/>
    </row>
    <row r="99" spans="2:23" x14ac:dyDescent="0.15">
      <c r="B99" s="169" t="str">
        <f t="shared" si="2"/>
        <v>　</v>
      </c>
      <c r="C99" s="170" t="str">
        <f t="shared" si="3"/>
        <v>　</v>
      </c>
      <c r="D99" s="49">
        <v>86</v>
      </c>
      <c r="E99" s="179"/>
      <c r="F99" s="183" t="str">
        <f>IF(E99&lt;&gt;"",VLOOKUP(E99,申込書!A:C,3,0),"")</f>
        <v/>
      </c>
      <c r="G99" s="21"/>
      <c r="H99" s="51"/>
      <c r="I99" s="272"/>
      <c r="J99" s="51"/>
      <c r="K99" s="65"/>
      <c r="L99" s="237"/>
      <c r="M99" s="238"/>
      <c r="N99" s="239"/>
      <c r="O99" s="248"/>
      <c r="P99" s="246"/>
      <c r="Q99" s="247"/>
      <c r="R99" s="249"/>
      <c r="S99" s="243"/>
      <c r="T99" s="243"/>
      <c r="U99" s="249"/>
      <c r="V99" s="243"/>
      <c r="W99" s="243"/>
    </row>
    <row r="100" spans="2:23" x14ac:dyDescent="0.15">
      <c r="B100" s="169" t="str">
        <f t="shared" si="2"/>
        <v>　</v>
      </c>
      <c r="C100" s="170" t="str">
        <f t="shared" si="3"/>
        <v>　</v>
      </c>
      <c r="D100" s="49">
        <v>87</v>
      </c>
      <c r="E100" s="179"/>
      <c r="F100" s="183" t="str">
        <f>IF(E100&lt;&gt;"",VLOOKUP(E100,申込書!A:C,3,0),"")</f>
        <v/>
      </c>
      <c r="G100" s="21"/>
      <c r="H100" s="51"/>
      <c r="I100" s="272"/>
      <c r="J100" s="51"/>
      <c r="K100" s="65"/>
      <c r="L100" s="237"/>
      <c r="M100" s="238"/>
      <c r="N100" s="239"/>
      <c r="O100" s="248"/>
      <c r="P100" s="246"/>
      <c r="Q100" s="247"/>
      <c r="R100" s="249"/>
      <c r="S100" s="243"/>
      <c r="T100" s="243"/>
      <c r="U100" s="249"/>
      <c r="V100" s="243"/>
      <c r="W100" s="243"/>
    </row>
    <row r="101" spans="2:23" x14ac:dyDescent="0.15">
      <c r="B101" s="169" t="str">
        <f t="shared" si="2"/>
        <v>　</v>
      </c>
      <c r="C101" s="170" t="str">
        <f t="shared" si="3"/>
        <v>　</v>
      </c>
      <c r="D101" s="49">
        <v>88</v>
      </c>
      <c r="E101" s="179"/>
      <c r="F101" s="183" t="str">
        <f>IF(E101&lt;&gt;"",VLOOKUP(E101,申込書!A:C,3,0),"")</f>
        <v/>
      </c>
      <c r="G101" s="21"/>
      <c r="H101" s="51"/>
      <c r="I101" s="272"/>
      <c r="J101" s="51"/>
      <c r="K101" s="65"/>
      <c r="L101" s="237"/>
      <c r="M101" s="238"/>
      <c r="N101" s="239"/>
      <c r="O101" s="248"/>
      <c r="P101" s="246"/>
      <c r="Q101" s="247"/>
      <c r="R101" s="249"/>
      <c r="S101" s="243"/>
      <c r="T101" s="243"/>
      <c r="U101" s="249"/>
      <c r="V101" s="243"/>
      <c r="W101" s="243"/>
    </row>
    <row r="102" spans="2:23" x14ac:dyDescent="0.15">
      <c r="B102" s="169" t="str">
        <f t="shared" si="2"/>
        <v>　</v>
      </c>
      <c r="C102" s="170" t="str">
        <f t="shared" si="3"/>
        <v>　</v>
      </c>
      <c r="D102" s="49">
        <v>89</v>
      </c>
      <c r="E102" s="179"/>
      <c r="F102" s="183" t="str">
        <f>IF(E102&lt;&gt;"",VLOOKUP(E102,申込書!A:C,3,0),"")</f>
        <v/>
      </c>
      <c r="G102" s="21"/>
      <c r="H102" s="51"/>
      <c r="I102" s="272"/>
      <c r="J102" s="51"/>
      <c r="K102" s="65"/>
      <c r="L102" s="237"/>
      <c r="M102" s="238"/>
      <c r="N102" s="239"/>
      <c r="O102" s="248"/>
      <c r="P102" s="246"/>
      <c r="Q102" s="247"/>
      <c r="R102" s="249"/>
      <c r="S102" s="243"/>
      <c r="T102" s="243"/>
      <c r="U102" s="249"/>
      <c r="V102" s="243"/>
      <c r="W102" s="243"/>
    </row>
    <row r="103" spans="2:23" x14ac:dyDescent="0.15">
      <c r="B103" s="169" t="str">
        <f t="shared" si="2"/>
        <v>　</v>
      </c>
      <c r="C103" s="170" t="str">
        <f t="shared" si="3"/>
        <v>　</v>
      </c>
      <c r="D103" s="49">
        <v>90</v>
      </c>
      <c r="E103" s="179"/>
      <c r="F103" s="183" t="str">
        <f>IF(E103&lt;&gt;"",VLOOKUP(E103,申込書!A:C,3,0),"")</f>
        <v/>
      </c>
      <c r="G103" s="21"/>
      <c r="H103" s="51"/>
      <c r="I103" s="272"/>
      <c r="J103" s="51"/>
      <c r="K103" s="65"/>
      <c r="L103" s="237"/>
      <c r="M103" s="238"/>
      <c r="N103" s="239"/>
      <c r="O103" s="248"/>
      <c r="P103" s="246"/>
      <c r="Q103" s="247"/>
      <c r="R103" s="249"/>
      <c r="S103" s="243"/>
      <c r="T103" s="243"/>
      <c r="U103" s="249"/>
      <c r="V103" s="243"/>
      <c r="W103" s="243"/>
    </row>
    <row r="104" spans="2:23" x14ac:dyDescent="0.15">
      <c r="B104" s="169" t="str">
        <f t="shared" si="2"/>
        <v>　</v>
      </c>
      <c r="C104" s="170" t="str">
        <f t="shared" si="3"/>
        <v>　</v>
      </c>
      <c r="D104" s="49">
        <v>91</v>
      </c>
      <c r="E104" s="179"/>
      <c r="F104" s="183" t="str">
        <f>IF(E104&lt;&gt;"",VLOOKUP(E104,申込書!A:C,3,0),"")</f>
        <v/>
      </c>
      <c r="G104" s="21"/>
      <c r="H104" s="51"/>
      <c r="I104" s="272"/>
      <c r="J104" s="51"/>
      <c r="K104" s="65"/>
      <c r="L104" s="237"/>
      <c r="M104" s="238"/>
      <c r="N104" s="239"/>
      <c r="O104" s="248"/>
      <c r="P104" s="246"/>
      <c r="Q104" s="247"/>
      <c r="R104" s="249"/>
      <c r="S104" s="243"/>
      <c r="T104" s="243"/>
      <c r="U104" s="249"/>
      <c r="V104" s="243"/>
      <c r="W104" s="243"/>
    </row>
    <row r="105" spans="2:23" x14ac:dyDescent="0.15">
      <c r="B105" s="169" t="str">
        <f t="shared" si="2"/>
        <v>　</v>
      </c>
      <c r="C105" s="170" t="str">
        <f t="shared" si="3"/>
        <v>　</v>
      </c>
      <c r="D105" s="49">
        <v>92</v>
      </c>
      <c r="E105" s="179"/>
      <c r="F105" s="183" t="str">
        <f>IF(E105&lt;&gt;"",VLOOKUP(E105,申込書!A:C,3,0),"")</f>
        <v/>
      </c>
      <c r="G105" s="21"/>
      <c r="H105" s="51"/>
      <c r="I105" s="272"/>
      <c r="J105" s="51"/>
      <c r="K105" s="65"/>
      <c r="L105" s="237"/>
      <c r="M105" s="238"/>
      <c r="N105" s="239"/>
      <c r="O105" s="248"/>
      <c r="P105" s="246"/>
      <c r="Q105" s="247"/>
      <c r="R105" s="249"/>
      <c r="S105" s="243"/>
      <c r="T105" s="243"/>
      <c r="U105" s="249"/>
      <c r="V105" s="243"/>
      <c r="W105" s="243"/>
    </row>
    <row r="106" spans="2:23" x14ac:dyDescent="0.15">
      <c r="B106" s="169" t="str">
        <f t="shared" si="2"/>
        <v>　</v>
      </c>
      <c r="C106" s="170" t="str">
        <f t="shared" si="3"/>
        <v>　</v>
      </c>
      <c r="D106" s="49">
        <v>93</v>
      </c>
      <c r="E106" s="179"/>
      <c r="F106" s="183" t="str">
        <f>IF(E106&lt;&gt;"",VLOOKUP(E106,申込書!A:C,3,0),"")</f>
        <v/>
      </c>
      <c r="G106" s="21"/>
      <c r="H106" s="51"/>
      <c r="I106" s="272"/>
      <c r="J106" s="51"/>
      <c r="K106" s="65"/>
      <c r="L106" s="237"/>
      <c r="M106" s="238"/>
      <c r="N106" s="239"/>
      <c r="O106" s="248"/>
      <c r="P106" s="246"/>
      <c r="Q106" s="247"/>
      <c r="R106" s="249"/>
      <c r="S106" s="243"/>
      <c r="T106" s="243"/>
      <c r="U106" s="249"/>
      <c r="V106" s="243"/>
      <c r="W106" s="243"/>
    </row>
    <row r="107" spans="2:23" x14ac:dyDescent="0.15">
      <c r="B107" s="169" t="str">
        <f t="shared" si="2"/>
        <v>　</v>
      </c>
      <c r="C107" s="170" t="str">
        <f t="shared" si="3"/>
        <v>　</v>
      </c>
      <c r="D107" s="49">
        <v>94</v>
      </c>
      <c r="E107" s="179"/>
      <c r="F107" s="183" t="str">
        <f>IF(E107&lt;&gt;"",VLOOKUP(E107,申込書!A:C,3,0),"")</f>
        <v/>
      </c>
      <c r="G107" s="21"/>
      <c r="H107" s="51"/>
      <c r="I107" s="272"/>
      <c r="J107" s="51"/>
      <c r="K107" s="65"/>
      <c r="L107" s="237"/>
      <c r="M107" s="238"/>
      <c r="N107" s="239"/>
      <c r="O107" s="248"/>
      <c r="P107" s="246"/>
      <c r="Q107" s="247"/>
      <c r="R107" s="249"/>
      <c r="S107" s="243"/>
      <c r="T107" s="243"/>
      <c r="U107" s="249"/>
      <c r="V107" s="243"/>
      <c r="W107" s="243"/>
    </row>
    <row r="108" spans="2:23" x14ac:dyDescent="0.15">
      <c r="B108" s="169" t="str">
        <f t="shared" si="2"/>
        <v>　</v>
      </c>
      <c r="C108" s="170" t="str">
        <f t="shared" si="3"/>
        <v>　</v>
      </c>
      <c r="D108" s="49">
        <v>95</v>
      </c>
      <c r="E108" s="179"/>
      <c r="F108" s="183" t="str">
        <f>IF(E108&lt;&gt;"",VLOOKUP(E108,申込書!A:C,3,0),"")</f>
        <v/>
      </c>
      <c r="G108" s="21"/>
      <c r="H108" s="51"/>
      <c r="I108" s="272"/>
      <c r="J108" s="51"/>
      <c r="K108" s="65"/>
      <c r="L108" s="237"/>
      <c r="M108" s="238"/>
      <c r="N108" s="239"/>
      <c r="O108" s="248"/>
      <c r="P108" s="246"/>
      <c r="Q108" s="247"/>
      <c r="R108" s="249"/>
      <c r="S108" s="243"/>
      <c r="T108" s="243"/>
      <c r="U108" s="249"/>
      <c r="V108" s="243"/>
      <c r="W108" s="243"/>
    </row>
    <row r="109" spans="2:23" x14ac:dyDescent="0.15">
      <c r="B109" s="169" t="str">
        <f t="shared" si="2"/>
        <v>　</v>
      </c>
      <c r="C109" s="170" t="str">
        <f t="shared" si="3"/>
        <v>　</v>
      </c>
      <c r="D109" s="49">
        <v>96</v>
      </c>
      <c r="E109" s="179"/>
      <c r="F109" s="183" t="str">
        <f>IF(E109&lt;&gt;"",VLOOKUP(E109,申込書!A:C,3,0),"")</f>
        <v/>
      </c>
      <c r="G109" s="21"/>
      <c r="H109" s="51"/>
      <c r="I109" s="272"/>
      <c r="J109" s="51"/>
      <c r="K109" s="65"/>
      <c r="L109" s="237"/>
      <c r="M109" s="238"/>
      <c r="N109" s="239"/>
      <c r="O109" s="248"/>
      <c r="P109" s="246"/>
      <c r="Q109" s="247"/>
      <c r="R109" s="249"/>
      <c r="S109" s="243"/>
      <c r="T109" s="243"/>
      <c r="U109" s="249"/>
      <c r="V109" s="243"/>
      <c r="W109" s="243"/>
    </row>
    <row r="110" spans="2:23" x14ac:dyDescent="0.15">
      <c r="B110" s="169" t="str">
        <f t="shared" si="2"/>
        <v>　</v>
      </c>
      <c r="C110" s="170" t="str">
        <f t="shared" si="3"/>
        <v>　</v>
      </c>
      <c r="D110" s="49">
        <v>97</v>
      </c>
      <c r="E110" s="179"/>
      <c r="F110" s="183" t="str">
        <f>IF(E110&lt;&gt;"",VLOOKUP(E110,申込書!A:C,3,0),"")</f>
        <v/>
      </c>
      <c r="G110" s="21"/>
      <c r="H110" s="51"/>
      <c r="I110" s="272"/>
      <c r="J110" s="51"/>
      <c r="K110" s="65"/>
      <c r="L110" s="237"/>
      <c r="M110" s="238"/>
      <c r="N110" s="239"/>
      <c r="O110" s="248"/>
      <c r="P110" s="246"/>
      <c r="Q110" s="247"/>
      <c r="R110" s="249"/>
      <c r="S110" s="243"/>
      <c r="T110" s="243"/>
      <c r="U110" s="249"/>
      <c r="V110" s="243"/>
      <c r="W110" s="243"/>
    </row>
    <row r="111" spans="2:23" x14ac:dyDescent="0.15">
      <c r="B111" s="169" t="str">
        <f t="shared" si="2"/>
        <v>　</v>
      </c>
      <c r="C111" s="170" t="str">
        <f t="shared" si="3"/>
        <v>　</v>
      </c>
      <c r="D111" s="49">
        <v>98</v>
      </c>
      <c r="E111" s="179"/>
      <c r="F111" s="183" t="str">
        <f>IF(E111&lt;&gt;"",VLOOKUP(E111,申込書!A:C,3,0),"")</f>
        <v/>
      </c>
      <c r="G111" s="21"/>
      <c r="H111" s="51"/>
      <c r="I111" s="272"/>
      <c r="J111" s="51"/>
      <c r="K111" s="65"/>
      <c r="L111" s="237"/>
      <c r="M111" s="238"/>
      <c r="N111" s="239"/>
      <c r="O111" s="248"/>
      <c r="P111" s="246"/>
      <c r="Q111" s="247"/>
      <c r="R111" s="249"/>
      <c r="S111" s="243"/>
      <c r="T111" s="243"/>
      <c r="U111" s="249"/>
      <c r="V111" s="243"/>
      <c r="W111" s="243"/>
    </row>
    <row r="112" spans="2:23" x14ac:dyDescent="0.15">
      <c r="B112" s="169" t="str">
        <f t="shared" si="2"/>
        <v>　</v>
      </c>
      <c r="C112" s="170" t="str">
        <f t="shared" si="3"/>
        <v>　</v>
      </c>
      <c r="D112" s="49">
        <v>99</v>
      </c>
      <c r="E112" s="179"/>
      <c r="F112" s="183" t="str">
        <f>IF(E112&lt;&gt;"",VLOOKUP(E112,申込書!A:C,3,0),"")</f>
        <v/>
      </c>
      <c r="G112" s="21"/>
      <c r="H112" s="51"/>
      <c r="I112" s="272"/>
      <c r="J112" s="51"/>
      <c r="K112" s="65"/>
      <c r="L112" s="237"/>
      <c r="M112" s="238"/>
      <c r="N112" s="239"/>
      <c r="O112" s="248"/>
      <c r="P112" s="246"/>
      <c r="Q112" s="247"/>
      <c r="R112" s="249"/>
      <c r="S112" s="243"/>
      <c r="T112" s="243"/>
      <c r="U112" s="249"/>
      <c r="V112" s="243"/>
      <c r="W112" s="243"/>
    </row>
    <row r="113" spans="2:23" x14ac:dyDescent="0.15">
      <c r="B113" s="169" t="str">
        <f t="shared" si="2"/>
        <v>　</v>
      </c>
      <c r="C113" s="170" t="str">
        <f t="shared" si="3"/>
        <v>　</v>
      </c>
      <c r="D113" s="49">
        <v>100</v>
      </c>
      <c r="E113" s="179"/>
      <c r="F113" s="183" t="str">
        <f>IF(E113&lt;&gt;"",VLOOKUP(E113,申込書!A:C,3,0),"")</f>
        <v/>
      </c>
      <c r="G113" s="21"/>
      <c r="H113" s="51"/>
      <c r="I113" s="272"/>
      <c r="J113" s="51"/>
      <c r="K113" s="65"/>
      <c r="L113" s="237"/>
      <c r="M113" s="238"/>
      <c r="N113" s="239"/>
      <c r="O113" s="248"/>
      <c r="P113" s="246"/>
      <c r="Q113" s="247"/>
      <c r="R113" s="249"/>
      <c r="S113" s="243"/>
      <c r="T113" s="243"/>
      <c r="U113" s="249"/>
      <c r="V113" s="243"/>
      <c r="W113" s="243"/>
    </row>
    <row r="114" spans="2:23" x14ac:dyDescent="0.15">
      <c r="B114" s="169" t="str">
        <f t="shared" si="2"/>
        <v>　</v>
      </c>
      <c r="C114" s="170" t="str">
        <f t="shared" si="3"/>
        <v>　</v>
      </c>
      <c r="D114" s="49">
        <v>101</v>
      </c>
      <c r="E114" s="179"/>
      <c r="F114" s="183" t="str">
        <f>IF(E114&lt;&gt;"",VLOOKUP(E114,申込書!A:C,3,0),"")</f>
        <v/>
      </c>
      <c r="G114" s="21"/>
      <c r="H114" s="51"/>
      <c r="I114" s="272"/>
      <c r="J114" s="51"/>
      <c r="K114" s="65"/>
      <c r="L114" s="237"/>
      <c r="M114" s="238"/>
      <c r="N114" s="239"/>
      <c r="O114" s="248"/>
      <c r="P114" s="246"/>
      <c r="Q114" s="247"/>
      <c r="R114" s="249"/>
      <c r="S114" s="243"/>
      <c r="T114" s="243"/>
      <c r="U114" s="249"/>
      <c r="V114" s="243"/>
      <c r="W114" s="243"/>
    </row>
    <row r="115" spans="2:23" x14ac:dyDescent="0.15">
      <c r="B115" s="169" t="str">
        <f t="shared" si="2"/>
        <v>　</v>
      </c>
      <c r="C115" s="170" t="str">
        <f t="shared" si="3"/>
        <v>　</v>
      </c>
      <c r="D115" s="49">
        <v>102</v>
      </c>
      <c r="E115" s="179"/>
      <c r="F115" s="183" t="str">
        <f>IF(E115&lt;&gt;"",VLOOKUP(E115,申込書!A:C,3,0),"")</f>
        <v/>
      </c>
      <c r="G115" s="21"/>
      <c r="H115" s="51"/>
      <c r="I115" s="272"/>
      <c r="J115" s="51"/>
      <c r="K115" s="65"/>
      <c r="L115" s="237"/>
      <c r="M115" s="238"/>
      <c r="N115" s="239"/>
      <c r="O115" s="248"/>
      <c r="P115" s="246"/>
      <c r="Q115" s="247"/>
      <c r="R115" s="249"/>
      <c r="S115" s="243"/>
      <c r="T115" s="243"/>
      <c r="U115" s="249"/>
      <c r="V115" s="243"/>
      <c r="W115" s="243"/>
    </row>
    <row r="116" spans="2:23" x14ac:dyDescent="0.15">
      <c r="B116" s="169" t="str">
        <f t="shared" si="2"/>
        <v>　</v>
      </c>
      <c r="C116" s="170" t="str">
        <f t="shared" si="3"/>
        <v>　</v>
      </c>
      <c r="D116" s="49">
        <v>103</v>
      </c>
      <c r="E116" s="179"/>
      <c r="F116" s="183" t="str">
        <f>IF(E116&lt;&gt;"",VLOOKUP(E116,申込書!A:C,3,0),"")</f>
        <v/>
      </c>
      <c r="G116" s="21"/>
      <c r="H116" s="51"/>
      <c r="I116" s="272"/>
      <c r="J116" s="51"/>
      <c r="K116" s="65"/>
      <c r="L116" s="237"/>
      <c r="M116" s="238"/>
      <c r="N116" s="239"/>
      <c r="O116" s="248"/>
      <c r="P116" s="246"/>
      <c r="Q116" s="247"/>
      <c r="R116" s="249"/>
      <c r="S116" s="243"/>
      <c r="T116" s="243"/>
      <c r="U116" s="249"/>
      <c r="V116" s="243"/>
      <c r="W116" s="243"/>
    </row>
    <row r="117" spans="2:23" x14ac:dyDescent="0.15">
      <c r="B117" s="169" t="str">
        <f t="shared" si="2"/>
        <v>　</v>
      </c>
      <c r="C117" s="170" t="str">
        <f t="shared" si="3"/>
        <v>　</v>
      </c>
      <c r="D117" s="49">
        <v>104</v>
      </c>
      <c r="E117" s="179"/>
      <c r="F117" s="183" t="str">
        <f>IF(E117&lt;&gt;"",VLOOKUP(E117,申込書!A:C,3,0),"")</f>
        <v/>
      </c>
      <c r="G117" s="21"/>
      <c r="H117" s="51"/>
      <c r="I117" s="272"/>
      <c r="J117" s="51"/>
      <c r="K117" s="65"/>
      <c r="L117" s="237"/>
      <c r="M117" s="238"/>
      <c r="N117" s="239"/>
      <c r="O117" s="248"/>
      <c r="P117" s="246"/>
      <c r="Q117" s="247"/>
      <c r="R117" s="249"/>
      <c r="S117" s="243"/>
      <c r="T117" s="243"/>
      <c r="U117" s="249"/>
      <c r="V117" s="243"/>
      <c r="W117" s="243"/>
    </row>
    <row r="118" spans="2:23" x14ac:dyDescent="0.15">
      <c r="B118" s="169" t="str">
        <f t="shared" si="2"/>
        <v>　</v>
      </c>
      <c r="C118" s="170" t="str">
        <f t="shared" si="3"/>
        <v>　</v>
      </c>
      <c r="D118" s="49">
        <v>105</v>
      </c>
      <c r="E118" s="179"/>
      <c r="F118" s="183" t="str">
        <f>IF(E118&lt;&gt;"",VLOOKUP(E118,申込書!A:C,3,0),"")</f>
        <v/>
      </c>
      <c r="G118" s="21"/>
      <c r="H118" s="51"/>
      <c r="I118" s="272"/>
      <c r="J118" s="51"/>
      <c r="K118" s="65"/>
      <c r="L118" s="237"/>
      <c r="M118" s="238"/>
      <c r="N118" s="239"/>
      <c r="O118" s="248"/>
      <c r="P118" s="246"/>
      <c r="Q118" s="247"/>
      <c r="R118" s="249"/>
      <c r="S118" s="243"/>
      <c r="T118" s="243"/>
      <c r="U118" s="249"/>
      <c r="V118" s="243"/>
      <c r="W118" s="243"/>
    </row>
    <row r="119" spans="2:23" x14ac:dyDescent="0.15">
      <c r="B119" s="169" t="str">
        <f t="shared" si="2"/>
        <v>　</v>
      </c>
      <c r="C119" s="170" t="str">
        <f t="shared" si="3"/>
        <v>　</v>
      </c>
      <c r="D119" s="49">
        <v>106</v>
      </c>
      <c r="E119" s="179"/>
      <c r="F119" s="183" t="str">
        <f>IF(E119&lt;&gt;"",VLOOKUP(E119,申込書!A:C,3,0),"")</f>
        <v/>
      </c>
      <c r="G119" s="21"/>
      <c r="H119" s="51"/>
      <c r="I119" s="272"/>
      <c r="J119" s="51"/>
      <c r="K119" s="65"/>
      <c r="L119" s="237"/>
      <c r="M119" s="238"/>
      <c r="N119" s="239"/>
      <c r="O119" s="248"/>
      <c r="P119" s="246"/>
      <c r="Q119" s="247"/>
      <c r="R119" s="249"/>
      <c r="S119" s="243"/>
      <c r="T119" s="243"/>
      <c r="U119" s="249"/>
      <c r="V119" s="243"/>
      <c r="W119" s="243"/>
    </row>
    <row r="120" spans="2:23" x14ac:dyDescent="0.15">
      <c r="B120" s="169" t="str">
        <f t="shared" si="2"/>
        <v>　</v>
      </c>
      <c r="C120" s="170" t="str">
        <f t="shared" si="3"/>
        <v>　</v>
      </c>
      <c r="D120" s="49">
        <v>107</v>
      </c>
      <c r="E120" s="179"/>
      <c r="F120" s="183" t="str">
        <f>IF(E120&lt;&gt;"",VLOOKUP(E120,申込書!A:C,3,0),"")</f>
        <v/>
      </c>
      <c r="G120" s="21"/>
      <c r="H120" s="51"/>
      <c r="I120" s="272"/>
      <c r="J120" s="51"/>
      <c r="K120" s="65"/>
      <c r="L120" s="237"/>
      <c r="M120" s="238"/>
      <c r="N120" s="239"/>
      <c r="O120" s="248"/>
      <c r="P120" s="246"/>
      <c r="Q120" s="247"/>
      <c r="R120" s="249"/>
      <c r="S120" s="243"/>
      <c r="T120" s="243"/>
      <c r="U120" s="249"/>
      <c r="V120" s="243"/>
      <c r="W120" s="243"/>
    </row>
    <row r="121" spans="2:23" x14ac:dyDescent="0.15">
      <c r="B121" s="169" t="str">
        <f t="shared" si="2"/>
        <v>　</v>
      </c>
      <c r="C121" s="170" t="str">
        <f t="shared" si="3"/>
        <v>　</v>
      </c>
      <c r="D121" s="49">
        <v>108</v>
      </c>
      <c r="E121" s="179"/>
      <c r="F121" s="183" t="str">
        <f>IF(E121&lt;&gt;"",VLOOKUP(E121,申込書!A:C,3,0),"")</f>
        <v/>
      </c>
      <c r="G121" s="21"/>
      <c r="H121" s="51"/>
      <c r="I121" s="272"/>
      <c r="J121" s="51"/>
      <c r="K121" s="65"/>
      <c r="L121" s="237"/>
      <c r="M121" s="238"/>
      <c r="N121" s="239"/>
      <c r="O121" s="248"/>
      <c r="P121" s="246"/>
      <c r="Q121" s="247"/>
      <c r="R121" s="249"/>
      <c r="S121" s="243"/>
      <c r="T121" s="243"/>
      <c r="U121" s="249"/>
      <c r="V121" s="243"/>
      <c r="W121" s="243"/>
    </row>
    <row r="122" spans="2:23" x14ac:dyDescent="0.15">
      <c r="B122" s="169" t="str">
        <f t="shared" si="2"/>
        <v>　</v>
      </c>
      <c r="C122" s="170" t="str">
        <f t="shared" si="3"/>
        <v>　</v>
      </c>
      <c r="D122" s="49">
        <v>109</v>
      </c>
      <c r="E122" s="179"/>
      <c r="F122" s="183" t="str">
        <f>IF(E122&lt;&gt;"",VLOOKUP(E122,申込書!A:C,3,0),"")</f>
        <v/>
      </c>
      <c r="G122" s="21"/>
      <c r="H122" s="51"/>
      <c r="I122" s="272"/>
      <c r="J122" s="51"/>
      <c r="K122" s="65"/>
      <c r="L122" s="237"/>
      <c r="M122" s="238"/>
      <c r="N122" s="239"/>
      <c r="O122" s="248"/>
      <c r="P122" s="246"/>
      <c r="Q122" s="247"/>
      <c r="R122" s="249"/>
      <c r="S122" s="243"/>
      <c r="T122" s="243"/>
      <c r="U122" s="249"/>
      <c r="V122" s="243"/>
      <c r="W122" s="243"/>
    </row>
    <row r="123" spans="2:23" x14ac:dyDescent="0.15">
      <c r="B123" s="169" t="str">
        <f t="shared" si="2"/>
        <v>　</v>
      </c>
      <c r="C123" s="170" t="str">
        <f t="shared" si="3"/>
        <v>　</v>
      </c>
      <c r="D123" s="49">
        <v>110</v>
      </c>
      <c r="E123" s="179"/>
      <c r="F123" s="183" t="str">
        <f>IF(E123&lt;&gt;"",VLOOKUP(E123,申込書!A:C,3,0),"")</f>
        <v/>
      </c>
      <c r="G123" s="21"/>
      <c r="H123" s="51"/>
      <c r="I123" s="272"/>
      <c r="J123" s="51"/>
      <c r="K123" s="65"/>
      <c r="L123" s="237"/>
      <c r="M123" s="238"/>
      <c r="N123" s="239"/>
      <c r="O123" s="248"/>
      <c r="P123" s="246"/>
      <c r="Q123" s="247"/>
      <c r="R123" s="249"/>
      <c r="S123" s="243"/>
      <c r="T123" s="243"/>
      <c r="U123" s="249"/>
      <c r="V123" s="243"/>
      <c r="W123" s="243"/>
    </row>
    <row r="124" spans="2:23" x14ac:dyDescent="0.15">
      <c r="B124" s="169" t="str">
        <f t="shared" si="2"/>
        <v>　</v>
      </c>
      <c r="C124" s="170" t="str">
        <f t="shared" si="3"/>
        <v>　</v>
      </c>
      <c r="D124" s="49">
        <v>111</v>
      </c>
      <c r="E124" s="179"/>
      <c r="F124" s="183" t="str">
        <f>IF(E124&lt;&gt;"",VLOOKUP(E124,申込書!A:C,3,0),"")</f>
        <v/>
      </c>
      <c r="G124" s="21"/>
      <c r="H124" s="51"/>
      <c r="I124" s="272"/>
      <c r="J124" s="51"/>
      <c r="K124" s="65"/>
      <c r="L124" s="237"/>
      <c r="M124" s="238"/>
      <c r="N124" s="239"/>
      <c r="O124" s="248"/>
      <c r="P124" s="246"/>
      <c r="Q124" s="247"/>
      <c r="R124" s="249"/>
      <c r="S124" s="243"/>
      <c r="T124" s="243"/>
      <c r="U124" s="249"/>
      <c r="V124" s="243"/>
      <c r="W124" s="243"/>
    </row>
    <row r="125" spans="2:23" x14ac:dyDescent="0.15">
      <c r="B125" s="169" t="str">
        <f t="shared" si="2"/>
        <v>　</v>
      </c>
      <c r="C125" s="170" t="str">
        <f t="shared" si="3"/>
        <v>　</v>
      </c>
      <c r="D125" s="49">
        <v>112</v>
      </c>
      <c r="E125" s="179"/>
      <c r="F125" s="183" t="str">
        <f>IF(E125&lt;&gt;"",VLOOKUP(E125,申込書!A:C,3,0),"")</f>
        <v/>
      </c>
      <c r="G125" s="21"/>
      <c r="H125" s="51"/>
      <c r="I125" s="272"/>
      <c r="J125" s="51"/>
      <c r="K125" s="65"/>
      <c r="L125" s="237"/>
      <c r="M125" s="238"/>
      <c r="N125" s="239"/>
      <c r="O125" s="248"/>
      <c r="P125" s="246"/>
      <c r="Q125" s="247"/>
      <c r="R125" s="249"/>
      <c r="S125" s="243"/>
      <c r="T125" s="243"/>
      <c r="U125" s="249"/>
      <c r="V125" s="243"/>
      <c r="W125" s="243"/>
    </row>
    <row r="126" spans="2:23" x14ac:dyDescent="0.15">
      <c r="B126" s="169" t="str">
        <f t="shared" si="2"/>
        <v>　</v>
      </c>
      <c r="C126" s="170" t="str">
        <f t="shared" si="3"/>
        <v>　</v>
      </c>
      <c r="D126" s="49">
        <v>113</v>
      </c>
      <c r="E126" s="179"/>
      <c r="F126" s="183" t="str">
        <f>IF(E126&lt;&gt;"",VLOOKUP(E126,申込書!A:C,3,0),"")</f>
        <v/>
      </c>
      <c r="G126" s="21"/>
      <c r="H126" s="51"/>
      <c r="I126" s="272"/>
      <c r="J126" s="51"/>
      <c r="K126" s="65"/>
      <c r="L126" s="237"/>
      <c r="M126" s="238"/>
      <c r="N126" s="239"/>
      <c r="O126" s="248"/>
      <c r="P126" s="246"/>
      <c r="Q126" s="247"/>
      <c r="R126" s="249"/>
      <c r="S126" s="243"/>
      <c r="T126" s="243"/>
      <c r="U126" s="249"/>
      <c r="V126" s="243"/>
      <c r="W126" s="243"/>
    </row>
    <row r="127" spans="2:23" x14ac:dyDescent="0.15">
      <c r="B127" s="169" t="str">
        <f t="shared" si="2"/>
        <v>　</v>
      </c>
      <c r="C127" s="170" t="str">
        <f t="shared" si="3"/>
        <v>　</v>
      </c>
      <c r="D127" s="49">
        <v>114</v>
      </c>
      <c r="E127" s="179"/>
      <c r="F127" s="183" t="str">
        <f>IF(E127&lt;&gt;"",VLOOKUP(E127,申込書!A:C,3,0),"")</f>
        <v/>
      </c>
      <c r="G127" s="21"/>
      <c r="H127" s="51"/>
      <c r="I127" s="272"/>
      <c r="J127" s="51"/>
      <c r="K127" s="65"/>
      <c r="L127" s="237"/>
      <c r="M127" s="238"/>
      <c r="N127" s="239"/>
      <c r="O127" s="248"/>
      <c r="P127" s="246"/>
      <c r="Q127" s="247"/>
      <c r="R127" s="249"/>
      <c r="S127" s="243"/>
      <c r="T127" s="243"/>
      <c r="U127" s="249"/>
      <c r="V127" s="243"/>
      <c r="W127" s="243"/>
    </row>
    <row r="128" spans="2:23" x14ac:dyDescent="0.15">
      <c r="B128" s="169" t="str">
        <f t="shared" si="2"/>
        <v>　</v>
      </c>
      <c r="C128" s="170" t="str">
        <f t="shared" si="3"/>
        <v>　</v>
      </c>
      <c r="D128" s="49">
        <v>115</v>
      </c>
      <c r="E128" s="179"/>
      <c r="F128" s="183" t="str">
        <f>IF(E128&lt;&gt;"",VLOOKUP(E128,申込書!A:C,3,0),"")</f>
        <v/>
      </c>
      <c r="G128" s="21"/>
      <c r="H128" s="51"/>
      <c r="I128" s="272"/>
      <c r="J128" s="51"/>
      <c r="K128" s="65"/>
      <c r="L128" s="237"/>
      <c r="M128" s="238"/>
      <c r="N128" s="239"/>
      <c r="O128" s="248"/>
      <c r="P128" s="246"/>
      <c r="Q128" s="247"/>
      <c r="R128" s="249"/>
      <c r="S128" s="243"/>
      <c r="T128" s="243"/>
      <c r="U128" s="249"/>
      <c r="V128" s="243"/>
      <c r="W128" s="243"/>
    </row>
    <row r="129" spans="2:23" x14ac:dyDescent="0.15">
      <c r="B129" s="169" t="str">
        <f t="shared" si="2"/>
        <v>　</v>
      </c>
      <c r="C129" s="170" t="str">
        <f t="shared" si="3"/>
        <v>　</v>
      </c>
      <c r="D129" s="49">
        <v>116</v>
      </c>
      <c r="E129" s="179"/>
      <c r="F129" s="183" t="str">
        <f>IF(E129&lt;&gt;"",VLOOKUP(E129,申込書!A:C,3,0),"")</f>
        <v/>
      </c>
      <c r="G129" s="21"/>
      <c r="H129" s="51"/>
      <c r="I129" s="272"/>
      <c r="J129" s="51"/>
      <c r="K129" s="65"/>
      <c r="L129" s="237"/>
      <c r="M129" s="238"/>
      <c r="N129" s="239"/>
      <c r="O129" s="248"/>
      <c r="P129" s="246"/>
      <c r="Q129" s="247"/>
      <c r="R129" s="249"/>
      <c r="S129" s="243"/>
      <c r="T129" s="243"/>
      <c r="U129" s="249"/>
      <c r="V129" s="243"/>
      <c r="W129" s="243"/>
    </row>
    <row r="130" spans="2:23" x14ac:dyDescent="0.15">
      <c r="B130" s="169" t="str">
        <f t="shared" si="2"/>
        <v>　</v>
      </c>
      <c r="C130" s="170" t="str">
        <f t="shared" si="3"/>
        <v>　</v>
      </c>
      <c r="D130" s="49">
        <v>117</v>
      </c>
      <c r="E130" s="179"/>
      <c r="F130" s="183" t="str">
        <f>IF(E130&lt;&gt;"",VLOOKUP(E130,申込書!A:C,3,0),"")</f>
        <v/>
      </c>
      <c r="G130" s="21"/>
      <c r="H130" s="51"/>
      <c r="I130" s="272"/>
      <c r="J130" s="51"/>
      <c r="K130" s="65"/>
      <c r="L130" s="237"/>
      <c r="M130" s="238"/>
      <c r="N130" s="239"/>
      <c r="O130" s="248"/>
      <c r="P130" s="246"/>
      <c r="Q130" s="247"/>
      <c r="R130" s="249"/>
      <c r="S130" s="243"/>
      <c r="T130" s="243"/>
      <c r="U130" s="249"/>
      <c r="V130" s="243"/>
      <c r="W130" s="243"/>
    </row>
    <row r="131" spans="2:23" x14ac:dyDescent="0.15">
      <c r="B131" s="169" t="str">
        <f t="shared" si="2"/>
        <v>　</v>
      </c>
      <c r="C131" s="170" t="str">
        <f t="shared" si="3"/>
        <v>　</v>
      </c>
      <c r="D131" s="49">
        <v>118</v>
      </c>
      <c r="E131" s="179"/>
      <c r="F131" s="183" t="str">
        <f>IF(E131&lt;&gt;"",VLOOKUP(E131,申込書!A:C,3,0),"")</f>
        <v/>
      </c>
      <c r="G131" s="21"/>
      <c r="H131" s="51"/>
      <c r="I131" s="272"/>
      <c r="J131" s="51"/>
      <c r="K131" s="65"/>
      <c r="L131" s="237"/>
      <c r="M131" s="238"/>
      <c r="N131" s="239"/>
      <c r="O131" s="248"/>
      <c r="P131" s="246"/>
      <c r="Q131" s="247"/>
      <c r="R131" s="249"/>
      <c r="S131" s="243"/>
      <c r="T131" s="243"/>
      <c r="U131" s="249"/>
      <c r="V131" s="243"/>
      <c r="W131" s="243"/>
    </row>
    <row r="132" spans="2:23" x14ac:dyDescent="0.15">
      <c r="B132" s="169" t="str">
        <f t="shared" si="2"/>
        <v>　</v>
      </c>
      <c r="C132" s="170" t="str">
        <f t="shared" si="3"/>
        <v>　</v>
      </c>
      <c r="D132" s="49">
        <v>119</v>
      </c>
      <c r="E132" s="179"/>
      <c r="F132" s="183" t="str">
        <f>IF(E132&lt;&gt;"",VLOOKUP(E132,申込書!A:C,3,0),"")</f>
        <v/>
      </c>
      <c r="G132" s="21"/>
      <c r="H132" s="51"/>
      <c r="I132" s="272"/>
      <c r="J132" s="51"/>
      <c r="K132" s="65"/>
      <c r="L132" s="237"/>
      <c r="M132" s="238"/>
      <c r="N132" s="239"/>
      <c r="O132" s="248"/>
      <c r="P132" s="246"/>
      <c r="Q132" s="247"/>
      <c r="R132" s="249"/>
      <c r="S132" s="243"/>
      <c r="T132" s="243"/>
      <c r="U132" s="249"/>
      <c r="V132" s="243"/>
      <c r="W132" s="243"/>
    </row>
    <row r="133" spans="2:23" x14ac:dyDescent="0.15">
      <c r="B133" s="169" t="str">
        <f t="shared" si="2"/>
        <v>　</v>
      </c>
      <c r="C133" s="170" t="str">
        <f t="shared" si="3"/>
        <v>　</v>
      </c>
      <c r="D133" s="49">
        <v>120</v>
      </c>
      <c r="E133" s="179"/>
      <c r="F133" s="183" t="str">
        <f>IF(E133&lt;&gt;"",VLOOKUP(E133,申込書!A:C,3,0),"")</f>
        <v/>
      </c>
      <c r="G133" s="21"/>
      <c r="H133" s="51"/>
      <c r="I133" s="272"/>
      <c r="J133" s="51"/>
      <c r="K133" s="65"/>
      <c r="L133" s="237"/>
      <c r="M133" s="238"/>
      <c r="N133" s="239"/>
      <c r="O133" s="248"/>
      <c r="P133" s="246"/>
      <c r="Q133" s="247"/>
      <c r="R133" s="249"/>
      <c r="S133" s="243"/>
      <c r="T133" s="243"/>
      <c r="U133" s="249"/>
      <c r="V133" s="243"/>
      <c r="W133" s="243"/>
    </row>
    <row r="134" spans="2:23" x14ac:dyDescent="0.15">
      <c r="B134" s="169" t="str">
        <f t="shared" si="2"/>
        <v>　</v>
      </c>
      <c r="C134" s="170" t="str">
        <f t="shared" si="3"/>
        <v>　</v>
      </c>
      <c r="D134" s="49">
        <v>121</v>
      </c>
      <c r="E134" s="179"/>
      <c r="F134" s="183" t="str">
        <f>IF(E134&lt;&gt;"",VLOOKUP(E134,申込書!A:C,3,0),"")</f>
        <v/>
      </c>
      <c r="G134" s="21"/>
      <c r="H134" s="51"/>
      <c r="I134" s="272"/>
      <c r="J134" s="51"/>
      <c r="K134" s="65"/>
      <c r="L134" s="237"/>
      <c r="M134" s="238"/>
      <c r="N134" s="239"/>
      <c r="O134" s="248"/>
      <c r="P134" s="246"/>
      <c r="Q134" s="247"/>
      <c r="R134" s="249"/>
      <c r="S134" s="243"/>
      <c r="T134" s="243"/>
      <c r="U134" s="249"/>
      <c r="V134" s="243"/>
      <c r="W134" s="243"/>
    </row>
    <row r="135" spans="2:23" x14ac:dyDescent="0.15">
      <c r="B135" s="169" t="str">
        <f t="shared" si="2"/>
        <v>　</v>
      </c>
      <c r="C135" s="170" t="str">
        <f t="shared" si="3"/>
        <v>　</v>
      </c>
      <c r="D135" s="49">
        <v>122</v>
      </c>
      <c r="E135" s="179"/>
      <c r="F135" s="183" t="str">
        <f>IF(E135&lt;&gt;"",VLOOKUP(E135,申込書!A:C,3,0),"")</f>
        <v/>
      </c>
      <c r="G135" s="21"/>
      <c r="H135" s="51"/>
      <c r="I135" s="272"/>
      <c r="J135" s="51"/>
      <c r="K135" s="65"/>
      <c r="L135" s="237"/>
      <c r="M135" s="238"/>
      <c r="N135" s="239"/>
      <c r="O135" s="248"/>
      <c r="P135" s="246"/>
      <c r="Q135" s="247"/>
      <c r="R135" s="249"/>
      <c r="S135" s="243"/>
      <c r="T135" s="243"/>
      <c r="U135" s="249"/>
      <c r="V135" s="243"/>
      <c r="W135" s="243"/>
    </row>
    <row r="136" spans="2:23" x14ac:dyDescent="0.15">
      <c r="B136" s="169" t="str">
        <f t="shared" si="2"/>
        <v>　</v>
      </c>
      <c r="C136" s="170" t="str">
        <f t="shared" si="3"/>
        <v>　</v>
      </c>
      <c r="D136" s="49">
        <v>123</v>
      </c>
      <c r="E136" s="179"/>
      <c r="F136" s="183" t="str">
        <f>IF(E136&lt;&gt;"",VLOOKUP(E136,申込書!A:C,3,0),"")</f>
        <v/>
      </c>
      <c r="G136" s="21"/>
      <c r="H136" s="51"/>
      <c r="I136" s="272"/>
      <c r="J136" s="51"/>
      <c r="K136" s="65"/>
      <c r="L136" s="237"/>
      <c r="M136" s="238"/>
      <c r="N136" s="239"/>
      <c r="O136" s="248"/>
      <c r="P136" s="246"/>
      <c r="Q136" s="247"/>
      <c r="R136" s="249"/>
      <c r="S136" s="243"/>
      <c r="T136" s="243"/>
      <c r="U136" s="249"/>
      <c r="V136" s="243"/>
      <c r="W136" s="243"/>
    </row>
    <row r="137" spans="2:23" x14ac:dyDescent="0.15">
      <c r="B137" s="169" t="str">
        <f t="shared" si="2"/>
        <v>　</v>
      </c>
      <c r="C137" s="170" t="str">
        <f t="shared" si="3"/>
        <v>　</v>
      </c>
      <c r="D137" s="49">
        <v>124</v>
      </c>
      <c r="E137" s="179"/>
      <c r="F137" s="183" t="str">
        <f>IF(E137&lt;&gt;"",VLOOKUP(E137,申込書!A:C,3,0),"")</f>
        <v/>
      </c>
      <c r="G137" s="21"/>
      <c r="H137" s="51"/>
      <c r="I137" s="272"/>
      <c r="J137" s="51"/>
      <c r="K137" s="65"/>
      <c r="L137" s="237"/>
      <c r="M137" s="238"/>
      <c r="N137" s="239"/>
      <c r="O137" s="248"/>
      <c r="P137" s="246"/>
      <c r="Q137" s="247"/>
      <c r="R137" s="249"/>
      <c r="S137" s="243"/>
      <c r="T137" s="243"/>
      <c r="U137" s="249"/>
      <c r="V137" s="243"/>
      <c r="W137" s="243"/>
    </row>
    <row r="138" spans="2:23" x14ac:dyDescent="0.15">
      <c r="B138" s="169" t="str">
        <f t="shared" si="2"/>
        <v>　</v>
      </c>
      <c r="C138" s="170" t="str">
        <f t="shared" si="3"/>
        <v>　</v>
      </c>
      <c r="D138" s="49">
        <v>125</v>
      </c>
      <c r="E138" s="179"/>
      <c r="F138" s="183" t="str">
        <f>IF(E138&lt;&gt;"",VLOOKUP(E138,申込書!A:C,3,0),"")</f>
        <v/>
      </c>
      <c r="G138" s="21"/>
      <c r="H138" s="51"/>
      <c r="I138" s="272"/>
      <c r="J138" s="51"/>
      <c r="K138" s="65"/>
      <c r="L138" s="237"/>
      <c r="M138" s="238"/>
      <c r="N138" s="239"/>
      <c r="O138" s="248"/>
      <c r="P138" s="246"/>
      <c r="Q138" s="247"/>
      <c r="R138" s="249"/>
      <c r="S138" s="243"/>
      <c r="T138" s="243"/>
      <c r="U138" s="249"/>
      <c r="V138" s="243"/>
      <c r="W138" s="243"/>
    </row>
    <row r="139" spans="2:23" x14ac:dyDescent="0.15">
      <c r="B139" s="169" t="str">
        <f t="shared" si="2"/>
        <v>　</v>
      </c>
      <c r="C139" s="170" t="str">
        <f t="shared" si="3"/>
        <v>　</v>
      </c>
      <c r="D139" s="49">
        <v>126</v>
      </c>
      <c r="E139" s="179"/>
      <c r="F139" s="183" t="str">
        <f>IF(E139&lt;&gt;"",VLOOKUP(E139,申込書!A:C,3,0),"")</f>
        <v/>
      </c>
      <c r="G139" s="21"/>
      <c r="H139" s="51"/>
      <c r="I139" s="272"/>
      <c r="J139" s="51"/>
      <c r="K139" s="65"/>
      <c r="L139" s="237"/>
      <c r="M139" s="238"/>
      <c r="N139" s="239"/>
      <c r="O139" s="248"/>
      <c r="P139" s="246"/>
      <c r="Q139" s="247"/>
      <c r="R139" s="249"/>
      <c r="S139" s="243"/>
      <c r="T139" s="243"/>
      <c r="U139" s="249"/>
      <c r="V139" s="243"/>
      <c r="W139" s="243"/>
    </row>
    <row r="140" spans="2:23" x14ac:dyDescent="0.15">
      <c r="B140" s="169" t="str">
        <f t="shared" si="2"/>
        <v>　</v>
      </c>
      <c r="C140" s="170" t="str">
        <f t="shared" si="3"/>
        <v>　</v>
      </c>
      <c r="D140" s="49">
        <v>127</v>
      </c>
      <c r="E140" s="179"/>
      <c r="F140" s="183" t="str">
        <f>IF(E140&lt;&gt;"",VLOOKUP(E140,申込書!A:C,3,0),"")</f>
        <v/>
      </c>
      <c r="G140" s="21"/>
      <c r="H140" s="51"/>
      <c r="I140" s="272"/>
      <c r="J140" s="51"/>
      <c r="K140" s="65"/>
      <c r="L140" s="237"/>
      <c r="M140" s="238"/>
      <c r="N140" s="239"/>
      <c r="O140" s="248"/>
      <c r="P140" s="246"/>
      <c r="Q140" s="247"/>
      <c r="R140" s="249"/>
      <c r="S140" s="243"/>
      <c r="T140" s="243"/>
      <c r="U140" s="249"/>
      <c r="V140" s="243"/>
      <c r="W140" s="243"/>
    </row>
    <row r="141" spans="2:23" x14ac:dyDescent="0.15">
      <c r="B141" s="169" t="str">
        <f t="shared" si="2"/>
        <v>　</v>
      </c>
      <c r="C141" s="170" t="str">
        <f t="shared" si="3"/>
        <v>　</v>
      </c>
      <c r="D141" s="49">
        <v>128</v>
      </c>
      <c r="E141" s="179"/>
      <c r="F141" s="183" t="str">
        <f>IF(E141&lt;&gt;"",VLOOKUP(E141,申込書!A:C,3,0),"")</f>
        <v/>
      </c>
      <c r="G141" s="21"/>
      <c r="H141" s="51"/>
      <c r="I141" s="272"/>
      <c r="J141" s="51"/>
      <c r="K141" s="65"/>
      <c r="L141" s="237"/>
      <c r="M141" s="238"/>
      <c r="N141" s="239"/>
      <c r="O141" s="248"/>
      <c r="P141" s="246"/>
      <c r="Q141" s="247"/>
      <c r="R141" s="249"/>
      <c r="S141" s="243"/>
      <c r="T141" s="243"/>
      <c r="U141" s="249"/>
      <c r="V141" s="243"/>
      <c r="W141" s="243"/>
    </row>
    <row r="142" spans="2:23" x14ac:dyDescent="0.15">
      <c r="B142" s="169" t="str">
        <f t="shared" ref="B142:B205" si="4">G142&amp;"　"&amp;H142</f>
        <v>　</v>
      </c>
      <c r="C142" s="170" t="str">
        <f t="shared" ref="C142:C205" si="5">I142&amp;"　"&amp;J142</f>
        <v>　</v>
      </c>
      <c r="D142" s="49">
        <v>129</v>
      </c>
      <c r="E142" s="179"/>
      <c r="F142" s="183" t="str">
        <f>IF(E142&lt;&gt;"",VLOOKUP(E142,申込書!A:C,3,0),"")</f>
        <v/>
      </c>
      <c r="G142" s="21"/>
      <c r="H142" s="51"/>
      <c r="I142" s="272"/>
      <c r="J142" s="51"/>
      <c r="K142" s="65"/>
      <c r="L142" s="237"/>
      <c r="M142" s="238"/>
      <c r="N142" s="239"/>
      <c r="O142" s="248"/>
      <c r="P142" s="246"/>
      <c r="Q142" s="247"/>
      <c r="R142" s="249"/>
      <c r="S142" s="243"/>
      <c r="T142" s="243"/>
      <c r="U142" s="249"/>
      <c r="V142" s="243"/>
      <c r="W142" s="243"/>
    </row>
    <row r="143" spans="2:23" x14ac:dyDescent="0.15">
      <c r="B143" s="169" t="str">
        <f t="shared" si="4"/>
        <v>　</v>
      </c>
      <c r="C143" s="170" t="str">
        <f t="shared" si="5"/>
        <v>　</v>
      </c>
      <c r="D143" s="49">
        <v>130</v>
      </c>
      <c r="E143" s="179"/>
      <c r="F143" s="183" t="str">
        <f>IF(E143&lt;&gt;"",VLOOKUP(E143,申込書!A:C,3,0),"")</f>
        <v/>
      </c>
      <c r="G143" s="21"/>
      <c r="H143" s="51"/>
      <c r="I143" s="272"/>
      <c r="J143" s="51"/>
      <c r="K143" s="65"/>
      <c r="L143" s="237"/>
      <c r="M143" s="238"/>
      <c r="N143" s="239"/>
      <c r="O143" s="248"/>
      <c r="P143" s="246"/>
      <c r="Q143" s="247"/>
      <c r="R143" s="249"/>
      <c r="S143" s="243"/>
      <c r="T143" s="243"/>
      <c r="U143" s="249"/>
      <c r="V143" s="243"/>
      <c r="W143" s="243"/>
    </row>
    <row r="144" spans="2:23" x14ac:dyDescent="0.15">
      <c r="B144" s="169" t="str">
        <f t="shared" si="4"/>
        <v>　</v>
      </c>
      <c r="C144" s="170" t="str">
        <f t="shared" si="5"/>
        <v>　</v>
      </c>
      <c r="D144" s="49">
        <v>131</v>
      </c>
      <c r="E144" s="179"/>
      <c r="F144" s="183" t="str">
        <f>IF(E144&lt;&gt;"",VLOOKUP(E144,申込書!A:C,3,0),"")</f>
        <v/>
      </c>
      <c r="G144" s="21"/>
      <c r="H144" s="51"/>
      <c r="I144" s="272"/>
      <c r="J144" s="51"/>
      <c r="K144" s="65"/>
      <c r="L144" s="237"/>
      <c r="M144" s="238"/>
      <c r="N144" s="239"/>
      <c r="O144" s="248"/>
      <c r="P144" s="246"/>
      <c r="Q144" s="247"/>
      <c r="R144" s="249"/>
      <c r="S144" s="243"/>
      <c r="T144" s="243"/>
      <c r="U144" s="249"/>
      <c r="V144" s="243"/>
      <c r="W144" s="243"/>
    </row>
    <row r="145" spans="2:23" x14ac:dyDescent="0.15">
      <c r="B145" s="169" t="str">
        <f t="shared" si="4"/>
        <v>　</v>
      </c>
      <c r="C145" s="170" t="str">
        <f t="shared" si="5"/>
        <v>　</v>
      </c>
      <c r="D145" s="49">
        <v>132</v>
      </c>
      <c r="E145" s="179"/>
      <c r="F145" s="183" t="str">
        <f>IF(E145&lt;&gt;"",VLOOKUP(E145,申込書!A:C,3,0),"")</f>
        <v/>
      </c>
      <c r="G145" s="21"/>
      <c r="H145" s="51"/>
      <c r="I145" s="272"/>
      <c r="J145" s="51"/>
      <c r="K145" s="65"/>
      <c r="L145" s="237"/>
      <c r="M145" s="238"/>
      <c r="N145" s="239"/>
      <c r="O145" s="248"/>
      <c r="P145" s="246"/>
      <c r="Q145" s="247"/>
      <c r="R145" s="249"/>
      <c r="S145" s="243"/>
      <c r="T145" s="243"/>
      <c r="U145" s="249"/>
      <c r="V145" s="243"/>
      <c r="W145" s="243"/>
    </row>
    <row r="146" spans="2:23" x14ac:dyDescent="0.15">
      <c r="B146" s="169" t="str">
        <f t="shared" si="4"/>
        <v>　</v>
      </c>
      <c r="C146" s="170" t="str">
        <f t="shared" si="5"/>
        <v>　</v>
      </c>
      <c r="D146" s="49">
        <v>133</v>
      </c>
      <c r="E146" s="179"/>
      <c r="F146" s="183" t="str">
        <f>IF(E146&lt;&gt;"",VLOOKUP(E146,申込書!A:C,3,0),"")</f>
        <v/>
      </c>
      <c r="G146" s="21"/>
      <c r="H146" s="51"/>
      <c r="I146" s="272"/>
      <c r="J146" s="51"/>
      <c r="K146" s="65"/>
      <c r="L146" s="237"/>
      <c r="M146" s="238"/>
      <c r="N146" s="239"/>
      <c r="O146" s="248"/>
      <c r="P146" s="246"/>
      <c r="Q146" s="247"/>
      <c r="R146" s="249"/>
      <c r="S146" s="243"/>
      <c r="T146" s="243"/>
      <c r="U146" s="249"/>
      <c r="V146" s="243"/>
      <c r="W146" s="243"/>
    </row>
    <row r="147" spans="2:23" x14ac:dyDescent="0.15">
      <c r="B147" s="169" t="str">
        <f t="shared" si="4"/>
        <v>　</v>
      </c>
      <c r="C147" s="170" t="str">
        <f t="shared" si="5"/>
        <v>　</v>
      </c>
      <c r="D147" s="49">
        <v>134</v>
      </c>
      <c r="E147" s="179"/>
      <c r="F147" s="183" t="str">
        <f>IF(E147&lt;&gt;"",VLOOKUP(E147,申込書!A:C,3,0),"")</f>
        <v/>
      </c>
      <c r="G147" s="21"/>
      <c r="H147" s="51"/>
      <c r="I147" s="272"/>
      <c r="J147" s="51"/>
      <c r="K147" s="65"/>
      <c r="L147" s="237"/>
      <c r="M147" s="238"/>
      <c r="N147" s="239"/>
      <c r="O147" s="248"/>
      <c r="P147" s="246"/>
      <c r="Q147" s="247"/>
      <c r="R147" s="249"/>
      <c r="S147" s="243"/>
      <c r="T147" s="243"/>
      <c r="U147" s="249"/>
      <c r="V147" s="243"/>
      <c r="W147" s="243"/>
    </row>
    <row r="148" spans="2:23" x14ac:dyDescent="0.15">
      <c r="B148" s="169" t="str">
        <f t="shared" si="4"/>
        <v>　</v>
      </c>
      <c r="C148" s="170" t="str">
        <f t="shared" si="5"/>
        <v>　</v>
      </c>
      <c r="D148" s="49">
        <v>135</v>
      </c>
      <c r="E148" s="179"/>
      <c r="F148" s="183" t="str">
        <f>IF(E148&lt;&gt;"",VLOOKUP(E148,申込書!A:C,3,0),"")</f>
        <v/>
      </c>
      <c r="G148" s="21"/>
      <c r="H148" s="51"/>
      <c r="I148" s="272"/>
      <c r="J148" s="51"/>
      <c r="K148" s="65"/>
      <c r="L148" s="237"/>
      <c r="M148" s="238"/>
      <c r="N148" s="239"/>
      <c r="O148" s="248"/>
      <c r="P148" s="246"/>
      <c r="Q148" s="247"/>
      <c r="R148" s="249"/>
      <c r="S148" s="243"/>
      <c r="T148" s="243"/>
      <c r="U148" s="249"/>
      <c r="V148" s="243"/>
      <c r="W148" s="243"/>
    </row>
    <row r="149" spans="2:23" x14ac:dyDescent="0.15">
      <c r="B149" s="169" t="str">
        <f t="shared" si="4"/>
        <v>　</v>
      </c>
      <c r="C149" s="170" t="str">
        <f t="shared" si="5"/>
        <v>　</v>
      </c>
      <c r="D149" s="49">
        <v>136</v>
      </c>
      <c r="E149" s="179"/>
      <c r="F149" s="183" t="str">
        <f>IF(E149&lt;&gt;"",VLOOKUP(E149,申込書!A:C,3,0),"")</f>
        <v/>
      </c>
      <c r="G149" s="21"/>
      <c r="H149" s="51"/>
      <c r="I149" s="272"/>
      <c r="J149" s="51"/>
      <c r="K149" s="65"/>
      <c r="L149" s="237"/>
      <c r="M149" s="238"/>
      <c r="N149" s="239"/>
      <c r="O149" s="248"/>
      <c r="P149" s="246"/>
      <c r="Q149" s="247"/>
      <c r="R149" s="249"/>
      <c r="S149" s="243"/>
      <c r="T149" s="243"/>
      <c r="U149" s="249"/>
      <c r="V149" s="243"/>
      <c r="W149" s="243"/>
    </row>
    <row r="150" spans="2:23" x14ac:dyDescent="0.15">
      <c r="B150" s="169" t="str">
        <f t="shared" si="4"/>
        <v>　</v>
      </c>
      <c r="C150" s="170" t="str">
        <f t="shared" si="5"/>
        <v>　</v>
      </c>
      <c r="D150" s="49">
        <v>137</v>
      </c>
      <c r="E150" s="179"/>
      <c r="F150" s="183" t="str">
        <f>IF(E150&lt;&gt;"",VLOOKUP(E150,申込書!A:C,3,0),"")</f>
        <v/>
      </c>
      <c r="G150" s="21"/>
      <c r="H150" s="51"/>
      <c r="I150" s="272"/>
      <c r="J150" s="51"/>
      <c r="K150" s="65"/>
      <c r="L150" s="237"/>
      <c r="M150" s="238"/>
      <c r="N150" s="239"/>
      <c r="O150" s="248"/>
      <c r="P150" s="246"/>
      <c r="Q150" s="247"/>
      <c r="R150" s="249"/>
      <c r="S150" s="243"/>
      <c r="T150" s="243"/>
      <c r="U150" s="249"/>
      <c r="V150" s="243"/>
      <c r="W150" s="243"/>
    </row>
    <row r="151" spans="2:23" x14ac:dyDescent="0.15">
      <c r="B151" s="169" t="str">
        <f t="shared" si="4"/>
        <v>　</v>
      </c>
      <c r="C151" s="170" t="str">
        <f t="shared" si="5"/>
        <v>　</v>
      </c>
      <c r="D151" s="49">
        <v>138</v>
      </c>
      <c r="E151" s="179"/>
      <c r="F151" s="183" t="str">
        <f>IF(E151&lt;&gt;"",VLOOKUP(E151,申込書!A:C,3,0),"")</f>
        <v/>
      </c>
      <c r="G151" s="21"/>
      <c r="H151" s="51"/>
      <c r="I151" s="272"/>
      <c r="J151" s="51"/>
      <c r="K151" s="65"/>
      <c r="L151" s="237"/>
      <c r="M151" s="238"/>
      <c r="N151" s="239"/>
      <c r="O151" s="248"/>
      <c r="P151" s="246"/>
      <c r="Q151" s="247"/>
      <c r="R151" s="249"/>
      <c r="S151" s="243"/>
      <c r="T151" s="243"/>
      <c r="U151" s="249"/>
      <c r="V151" s="243"/>
      <c r="W151" s="243"/>
    </row>
    <row r="152" spans="2:23" x14ac:dyDescent="0.15">
      <c r="B152" s="169" t="str">
        <f t="shared" si="4"/>
        <v>　</v>
      </c>
      <c r="C152" s="170" t="str">
        <f t="shared" si="5"/>
        <v>　</v>
      </c>
      <c r="D152" s="49">
        <v>139</v>
      </c>
      <c r="E152" s="179"/>
      <c r="F152" s="183" t="str">
        <f>IF(E152&lt;&gt;"",VLOOKUP(E152,申込書!A:C,3,0),"")</f>
        <v/>
      </c>
      <c r="G152" s="21"/>
      <c r="H152" s="51"/>
      <c r="I152" s="272"/>
      <c r="J152" s="51"/>
      <c r="K152" s="65"/>
      <c r="L152" s="237"/>
      <c r="M152" s="238"/>
      <c r="N152" s="239"/>
      <c r="O152" s="248"/>
      <c r="P152" s="246"/>
      <c r="Q152" s="247"/>
      <c r="R152" s="249"/>
      <c r="S152" s="243"/>
      <c r="T152" s="243"/>
      <c r="U152" s="249"/>
      <c r="V152" s="243"/>
      <c r="W152" s="243"/>
    </row>
    <row r="153" spans="2:23" x14ac:dyDescent="0.15">
      <c r="B153" s="169" t="str">
        <f t="shared" si="4"/>
        <v>　</v>
      </c>
      <c r="C153" s="170" t="str">
        <f t="shared" si="5"/>
        <v>　</v>
      </c>
      <c r="D153" s="49">
        <v>140</v>
      </c>
      <c r="E153" s="179"/>
      <c r="F153" s="183" t="str">
        <f>IF(E153&lt;&gt;"",VLOOKUP(E153,申込書!A:C,3,0),"")</f>
        <v/>
      </c>
      <c r="G153" s="21"/>
      <c r="H153" s="51"/>
      <c r="I153" s="272"/>
      <c r="J153" s="51"/>
      <c r="K153" s="65"/>
      <c r="L153" s="237"/>
      <c r="M153" s="238"/>
      <c r="N153" s="239"/>
      <c r="O153" s="248"/>
      <c r="P153" s="246"/>
      <c r="Q153" s="247"/>
      <c r="R153" s="249"/>
      <c r="S153" s="243"/>
      <c r="T153" s="243"/>
      <c r="U153" s="249"/>
      <c r="V153" s="243"/>
      <c r="W153" s="243"/>
    </row>
    <row r="154" spans="2:23" x14ac:dyDescent="0.15">
      <c r="B154" s="169" t="str">
        <f t="shared" si="4"/>
        <v>　</v>
      </c>
      <c r="C154" s="170" t="str">
        <f t="shared" si="5"/>
        <v>　</v>
      </c>
      <c r="D154" s="49">
        <v>141</v>
      </c>
      <c r="E154" s="179"/>
      <c r="F154" s="183" t="str">
        <f>IF(E154&lt;&gt;"",VLOOKUP(E154,申込書!A:C,3,0),"")</f>
        <v/>
      </c>
      <c r="G154" s="21"/>
      <c r="H154" s="51"/>
      <c r="I154" s="272"/>
      <c r="J154" s="51"/>
      <c r="K154" s="65"/>
      <c r="L154" s="237"/>
      <c r="M154" s="238"/>
      <c r="N154" s="239"/>
      <c r="O154" s="248"/>
      <c r="P154" s="246"/>
      <c r="Q154" s="247"/>
      <c r="R154" s="249"/>
      <c r="S154" s="243"/>
      <c r="T154" s="243"/>
      <c r="U154" s="249"/>
      <c r="V154" s="243"/>
      <c r="W154" s="243"/>
    </row>
    <row r="155" spans="2:23" x14ac:dyDescent="0.15">
      <c r="B155" s="169" t="str">
        <f t="shared" si="4"/>
        <v>　</v>
      </c>
      <c r="C155" s="170" t="str">
        <f t="shared" si="5"/>
        <v>　</v>
      </c>
      <c r="D155" s="49">
        <v>142</v>
      </c>
      <c r="E155" s="179"/>
      <c r="F155" s="183" t="str">
        <f>IF(E155&lt;&gt;"",VLOOKUP(E155,申込書!A:C,3,0),"")</f>
        <v/>
      </c>
      <c r="G155" s="21"/>
      <c r="H155" s="51"/>
      <c r="I155" s="272"/>
      <c r="J155" s="51"/>
      <c r="K155" s="65"/>
      <c r="L155" s="237"/>
      <c r="M155" s="238"/>
      <c r="N155" s="239"/>
      <c r="O155" s="248"/>
      <c r="P155" s="246"/>
      <c r="Q155" s="247"/>
      <c r="R155" s="249"/>
      <c r="S155" s="243"/>
      <c r="T155" s="243"/>
      <c r="U155" s="249"/>
      <c r="V155" s="243"/>
      <c r="W155" s="243"/>
    </row>
    <row r="156" spans="2:23" x14ac:dyDescent="0.15">
      <c r="B156" s="169" t="str">
        <f t="shared" si="4"/>
        <v>　</v>
      </c>
      <c r="C156" s="170" t="str">
        <f t="shared" si="5"/>
        <v>　</v>
      </c>
      <c r="D156" s="49">
        <v>143</v>
      </c>
      <c r="E156" s="179"/>
      <c r="F156" s="183" t="str">
        <f>IF(E156&lt;&gt;"",VLOOKUP(E156,申込書!A:C,3,0),"")</f>
        <v/>
      </c>
      <c r="G156" s="21"/>
      <c r="H156" s="51"/>
      <c r="I156" s="272"/>
      <c r="J156" s="51"/>
      <c r="K156" s="65"/>
      <c r="L156" s="237"/>
      <c r="M156" s="238"/>
      <c r="N156" s="239"/>
      <c r="O156" s="248"/>
      <c r="P156" s="246"/>
      <c r="Q156" s="247"/>
      <c r="R156" s="249"/>
      <c r="S156" s="243"/>
      <c r="T156" s="243"/>
      <c r="U156" s="249"/>
      <c r="V156" s="243"/>
      <c r="W156" s="243"/>
    </row>
    <row r="157" spans="2:23" x14ac:dyDescent="0.15">
      <c r="B157" s="169" t="str">
        <f t="shared" si="4"/>
        <v>　</v>
      </c>
      <c r="C157" s="170" t="str">
        <f t="shared" si="5"/>
        <v>　</v>
      </c>
      <c r="D157" s="49">
        <v>144</v>
      </c>
      <c r="E157" s="179"/>
      <c r="F157" s="183" t="str">
        <f>IF(E157&lt;&gt;"",VLOOKUP(E157,申込書!A:C,3,0),"")</f>
        <v/>
      </c>
      <c r="G157" s="21"/>
      <c r="H157" s="51"/>
      <c r="I157" s="272"/>
      <c r="J157" s="51"/>
      <c r="K157" s="65"/>
      <c r="L157" s="237"/>
      <c r="M157" s="238"/>
      <c r="N157" s="239"/>
      <c r="O157" s="248"/>
      <c r="P157" s="246"/>
      <c r="Q157" s="247"/>
      <c r="R157" s="249"/>
      <c r="S157" s="243"/>
      <c r="T157" s="243"/>
      <c r="U157" s="249"/>
      <c r="V157" s="243"/>
      <c r="W157" s="243"/>
    </row>
    <row r="158" spans="2:23" x14ac:dyDescent="0.15">
      <c r="B158" s="169" t="str">
        <f t="shared" si="4"/>
        <v>　</v>
      </c>
      <c r="C158" s="170" t="str">
        <f t="shared" si="5"/>
        <v>　</v>
      </c>
      <c r="D158" s="49">
        <v>145</v>
      </c>
      <c r="E158" s="179"/>
      <c r="F158" s="183" t="str">
        <f>IF(E158&lt;&gt;"",VLOOKUP(E158,申込書!A:C,3,0),"")</f>
        <v/>
      </c>
      <c r="G158" s="21"/>
      <c r="H158" s="51"/>
      <c r="I158" s="272"/>
      <c r="J158" s="51"/>
      <c r="K158" s="65"/>
      <c r="L158" s="237"/>
      <c r="M158" s="238"/>
      <c r="N158" s="239"/>
      <c r="O158" s="248"/>
      <c r="P158" s="246"/>
      <c r="Q158" s="247"/>
      <c r="R158" s="249"/>
      <c r="S158" s="243"/>
      <c r="T158" s="243"/>
      <c r="U158" s="249"/>
      <c r="V158" s="243"/>
      <c r="W158" s="243"/>
    </row>
    <row r="159" spans="2:23" x14ac:dyDescent="0.15">
      <c r="B159" s="169" t="str">
        <f t="shared" si="4"/>
        <v>　</v>
      </c>
      <c r="C159" s="170" t="str">
        <f t="shared" si="5"/>
        <v>　</v>
      </c>
      <c r="D159" s="49">
        <v>146</v>
      </c>
      <c r="E159" s="179"/>
      <c r="F159" s="183" t="str">
        <f>IF(E159&lt;&gt;"",VLOOKUP(E159,申込書!A:C,3,0),"")</f>
        <v/>
      </c>
      <c r="G159" s="21"/>
      <c r="H159" s="51"/>
      <c r="I159" s="272"/>
      <c r="J159" s="51"/>
      <c r="K159" s="65"/>
      <c r="L159" s="237"/>
      <c r="M159" s="238"/>
      <c r="N159" s="239"/>
      <c r="O159" s="248"/>
      <c r="P159" s="246"/>
      <c r="Q159" s="247"/>
      <c r="R159" s="249"/>
      <c r="S159" s="243"/>
      <c r="T159" s="243"/>
      <c r="U159" s="249"/>
      <c r="V159" s="243"/>
      <c r="W159" s="243"/>
    </row>
    <row r="160" spans="2:23" x14ac:dyDescent="0.15">
      <c r="B160" s="169" t="str">
        <f t="shared" si="4"/>
        <v>　</v>
      </c>
      <c r="C160" s="170" t="str">
        <f t="shared" si="5"/>
        <v>　</v>
      </c>
      <c r="D160" s="49">
        <v>147</v>
      </c>
      <c r="E160" s="179"/>
      <c r="F160" s="183" t="str">
        <f>IF(E160&lt;&gt;"",VLOOKUP(E160,申込書!A:C,3,0),"")</f>
        <v/>
      </c>
      <c r="G160" s="21"/>
      <c r="H160" s="51"/>
      <c r="I160" s="272"/>
      <c r="J160" s="51"/>
      <c r="K160" s="65"/>
      <c r="L160" s="237"/>
      <c r="M160" s="238"/>
      <c r="N160" s="239"/>
      <c r="O160" s="248"/>
      <c r="P160" s="246"/>
      <c r="Q160" s="247"/>
      <c r="R160" s="249"/>
      <c r="S160" s="243"/>
      <c r="T160" s="243"/>
      <c r="U160" s="249"/>
      <c r="V160" s="243"/>
      <c r="W160" s="243"/>
    </row>
    <row r="161" spans="2:23" x14ac:dyDescent="0.15">
      <c r="B161" s="169" t="str">
        <f t="shared" si="4"/>
        <v>　</v>
      </c>
      <c r="C161" s="170" t="str">
        <f t="shared" si="5"/>
        <v>　</v>
      </c>
      <c r="D161" s="49">
        <v>148</v>
      </c>
      <c r="E161" s="179"/>
      <c r="F161" s="183" t="str">
        <f>IF(E161&lt;&gt;"",VLOOKUP(E161,申込書!A:C,3,0),"")</f>
        <v/>
      </c>
      <c r="G161" s="21"/>
      <c r="H161" s="51"/>
      <c r="I161" s="272"/>
      <c r="J161" s="51"/>
      <c r="K161" s="65"/>
      <c r="L161" s="237"/>
      <c r="M161" s="238"/>
      <c r="N161" s="239"/>
      <c r="O161" s="248"/>
      <c r="P161" s="246"/>
      <c r="Q161" s="247"/>
      <c r="R161" s="249"/>
      <c r="S161" s="243"/>
      <c r="T161" s="243"/>
      <c r="U161" s="249"/>
      <c r="V161" s="243"/>
      <c r="W161" s="243"/>
    </row>
    <row r="162" spans="2:23" x14ac:dyDescent="0.15">
      <c r="B162" s="169" t="str">
        <f t="shared" si="4"/>
        <v>　</v>
      </c>
      <c r="C162" s="170" t="str">
        <f t="shared" si="5"/>
        <v>　</v>
      </c>
      <c r="D162" s="49">
        <v>149</v>
      </c>
      <c r="E162" s="179"/>
      <c r="F162" s="183" t="str">
        <f>IF(E162&lt;&gt;"",VLOOKUP(E162,申込書!A:C,3,0),"")</f>
        <v/>
      </c>
      <c r="G162" s="21"/>
      <c r="H162" s="51"/>
      <c r="I162" s="272"/>
      <c r="J162" s="51"/>
      <c r="K162" s="65"/>
      <c r="L162" s="237"/>
      <c r="M162" s="238"/>
      <c r="N162" s="239"/>
      <c r="O162" s="248"/>
      <c r="P162" s="246"/>
      <c r="Q162" s="247"/>
      <c r="R162" s="249"/>
      <c r="S162" s="243"/>
      <c r="T162" s="243"/>
      <c r="U162" s="249"/>
      <c r="V162" s="243"/>
      <c r="W162" s="243"/>
    </row>
    <row r="163" spans="2:23" x14ac:dyDescent="0.15">
      <c r="B163" s="169" t="str">
        <f t="shared" si="4"/>
        <v>　</v>
      </c>
      <c r="C163" s="170" t="str">
        <f t="shared" si="5"/>
        <v>　</v>
      </c>
      <c r="D163" s="49">
        <v>150</v>
      </c>
      <c r="E163" s="179"/>
      <c r="F163" s="183" t="str">
        <f>IF(E163&lt;&gt;"",VLOOKUP(E163,申込書!A:C,3,0),"")</f>
        <v/>
      </c>
      <c r="G163" s="21"/>
      <c r="H163" s="51"/>
      <c r="I163" s="272"/>
      <c r="J163" s="51"/>
      <c r="K163" s="65"/>
      <c r="L163" s="237"/>
      <c r="M163" s="238"/>
      <c r="N163" s="239"/>
      <c r="O163" s="248"/>
      <c r="P163" s="246"/>
      <c r="Q163" s="247"/>
      <c r="R163" s="249"/>
      <c r="S163" s="243"/>
      <c r="T163" s="243"/>
      <c r="U163" s="249"/>
      <c r="V163" s="243"/>
      <c r="W163" s="243"/>
    </row>
    <row r="164" spans="2:23" x14ac:dyDescent="0.15">
      <c r="B164" s="169" t="str">
        <f t="shared" si="4"/>
        <v>　</v>
      </c>
      <c r="C164" s="170" t="str">
        <f t="shared" si="5"/>
        <v>　</v>
      </c>
      <c r="D164" s="49">
        <v>151</v>
      </c>
      <c r="E164" s="179"/>
      <c r="F164" s="183" t="str">
        <f>IF(E164&lt;&gt;"",VLOOKUP(E164,申込書!A:C,3,0),"")</f>
        <v/>
      </c>
      <c r="G164" s="21"/>
      <c r="H164" s="51"/>
      <c r="I164" s="272"/>
      <c r="J164" s="51"/>
      <c r="K164" s="65"/>
      <c r="L164" s="237"/>
      <c r="M164" s="238"/>
      <c r="N164" s="239"/>
      <c r="O164" s="248"/>
      <c r="P164" s="246"/>
      <c r="Q164" s="247"/>
      <c r="R164" s="249"/>
      <c r="S164" s="243"/>
      <c r="T164" s="243"/>
      <c r="U164" s="249"/>
      <c r="V164" s="243"/>
      <c r="W164" s="243"/>
    </row>
    <row r="165" spans="2:23" x14ac:dyDescent="0.15">
      <c r="B165" s="169" t="str">
        <f t="shared" si="4"/>
        <v>　</v>
      </c>
      <c r="C165" s="170" t="str">
        <f t="shared" si="5"/>
        <v>　</v>
      </c>
      <c r="D165" s="49">
        <v>152</v>
      </c>
      <c r="E165" s="179"/>
      <c r="F165" s="183" t="str">
        <f>IF(E165&lt;&gt;"",VLOOKUP(E165,申込書!A:C,3,0),"")</f>
        <v/>
      </c>
      <c r="G165" s="21"/>
      <c r="H165" s="51"/>
      <c r="I165" s="272"/>
      <c r="J165" s="51"/>
      <c r="K165" s="65"/>
      <c r="L165" s="237"/>
      <c r="M165" s="238"/>
      <c r="N165" s="239"/>
      <c r="O165" s="248"/>
      <c r="P165" s="246"/>
      <c r="Q165" s="247"/>
      <c r="R165" s="249"/>
      <c r="S165" s="243"/>
      <c r="T165" s="243"/>
      <c r="U165" s="249"/>
      <c r="V165" s="243"/>
      <c r="W165" s="243"/>
    </row>
    <row r="166" spans="2:23" x14ac:dyDescent="0.15">
      <c r="B166" s="169" t="str">
        <f t="shared" si="4"/>
        <v>　</v>
      </c>
      <c r="C166" s="170" t="str">
        <f t="shared" si="5"/>
        <v>　</v>
      </c>
      <c r="D166" s="49">
        <v>153</v>
      </c>
      <c r="E166" s="179"/>
      <c r="F166" s="183" t="str">
        <f>IF(E166&lt;&gt;"",VLOOKUP(E166,申込書!A:C,3,0),"")</f>
        <v/>
      </c>
      <c r="G166" s="21"/>
      <c r="H166" s="51"/>
      <c r="I166" s="272"/>
      <c r="J166" s="51"/>
      <c r="K166" s="65"/>
      <c r="L166" s="237"/>
      <c r="M166" s="238"/>
      <c r="N166" s="239"/>
      <c r="O166" s="248"/>
      <c r="P166" s="246"/>
      <c r="Q166" s="247"/>
      <c r="R166" s="249"/>
      <c r="S166" s="243"/>
      <c r="T166" s="243"/>
      <c r="U166" s="249"/>
      <c r="V166" s="243"/>
      <c r="W166" s="243"/>
    </row>
    <row r="167" spans="2:23" x14ac:dyDescent="0.15">
      <c r="B167" s="169" t="str">
        <f t="shared" si="4"/>
        <v>　</v>
      </c>
      <c r="C167" s="170" t="str">
        <f t="shared" si="5"/>
        <v>　</v>
      </c>
      <c r="D167" s="49">
        <v>154</v>
      </c>
      <c r="E167" s="179"/>
      <c r="F167" s="183" t="str">
        <f>IF(E167&lt;&gt;"",VLOOKUP(E167,申込書!A:C,3,0),"")</f>
        <v/>
      </c>
      <c r="G167" s="21"/>
      <c r="H167" s="51"/>
      <c r="I167" s="272"/>
      <c r="J167" s="51"/>
      <c r="K167" s="65"/>
      <c r="L167" s="237"/>
      <c r="M167" s="238"/>
      <c r="N167" s="239"/>
      <c r="O167" s="248"/>
      <c r="P167" s="246"/>
      <c r="Q167" s="247"/>
      <c r="R167" s="249"/>
      <c r="S167" s="243"/>
      <c r="T167" s="243"/>
      <c r="U167" s="249"/>
      <c r="V167" s="243"/>
      <c r="W167" s="243"/>
    </row>
    <row r="168" spans="2:23" x14ac:dyDescent="0.15">
      <c r="B168" s="169" t="str">
        <f t="shared" si="4"/>
        <v>　</v>
      </c>
      <c r="C168" s="170" t="str">
        <f t="shared" si="5"/>
        <v>　</v>
      </c>
      <c r="D168" s="49">
        <v>155</v>
      </c>
      <c r="E168" s="179"/>
      <c r="F168" s="183" t="str">
        <f>IF(E168&lt;&gt;"",VLOOKUP(E168,申込書!A:C,3,0),"")</f>
        <v/>
      </c>
      <c r="G168" s="21"/>
      <c r="H168" s="51"/>
      <c r="I168" s="272"/>
      <c r="J168" s="51"/>
      <c r="K168" s="65"/>
      <c r="L168" s="237"/>
      <c r="M168" s="238"/>
      <c r="N168" s="239"/>
      <c r="O168" s="248"/>
      <c r="P168" s="246"/>
      <c r="Q168" s="247"/>
      <c r="R168" s="249"/>
      <c r="S168" s="243"/>
      <c r="T168" s="243"/>
      <c r="U168" s="249"/>
      <c r="V168" s="243"/>
      <c r="W168" s="243"/>
    </row>
    <row r="169" spans="2:23" x14ac:dyDescent="0.15">
      <c r="B169" s="169" t="str">
        <f t="shared" si="4"/>
        <v>　</v>
      </c>
      <c r="C169" s="170" t="str">
        <f t="shared" si="5"/>
        <v>　</v>
      </c>
      <c r="D169" s="49">
        <v>156</v>
      </c>
      <c r="E169" s="179"/>
      <c r="F169" s="183" t="str">
        <f>IF(E169&lt;&gt;"",VLOOKUP(E169,申込書!A:C,3,0),"")</f>
        <v/>
      </c>
      <c r="G169" s="21"/>
      <c r="H169" s="51"/>
      <c r="I169" s="272"/>
      <c r="J169" s="51"/>
      <c r="K169" s="65"/>
      <c r="L169" s="237"/>
      <c r="M169" s="238"/>
      <c r="N169" s="239"/>
      <c r="O169" s="248"/>
      <c r="P169" s="246"/>
      <c r="Q169" s="247"/>
      <c r="R169" s="249"/>
      <c r="S169" s="243"/>
      <c r="T169" s="243"/>
      <c r="U169" s="249"/>
      <c r="V169" s="243"/>
      <c r="W169" s="243"/>
    </row>
    <row r="170" spans="2:23" x14ac:dyDescent="0.15">
      <c r="B170" s="169" t="str">
        <f t="shared" si="4"/>
        <v>　</v>
      </c>
      <c r="C170" s="170" t="str">
        <f t="shared" si="5"/>
        <v>　</v>
      </c>
      <c r="D170" s="49">
        <v>157</v>
      </c>
      <c r="E170" s="179"/>
      <c r="F170" s="183" t="str">
        <f>IF(E170&lt;&gt;"",VLOOKUP(E170,申込書!A:C,3,0),"")</f>
        <v/>
      </c>
      <c r="G170" s="21"/>
      <c r="H170" s="51"/>
      <c r="I170" s="272"/>
      <c r="J170" s="51"/>
      <c r="K170" s="65"/>
      <c r="L170" s="237"/>
      <c r="M170" s="238"/>
      <c r="N170" s="239"/>
      <c r="O170" s="248"/>
      <c r="P170" s="246"/>
      <c r="Q170" s="247"/>
      <c r="R170" s="249"/>
      <c r="S170" s="243"/>
      <c r="T170" s="243"/>
      <c r="U170" s="249"/>
      <c r="V170" s="243"/>
      <c r="W170" s="243"/>
    </row>
    <row r="171" spans="2:23" x14ac:dyDescent="0.15">
      <c r="B171" s="169" t="str">
        <f t="shared" si="4"/>
        <v>　</v>
      </c>
      <c r="C171" s="170" t="str">
        <f t="shared" si="5"/>
        <v>　</v>
      </c>
      <c r="D171" s="49">
        <v>158</v>
      </c>
      <c r="E171" s="179"/>
      <c r="F171" s="183" t="str">
        <f>IF(E171&lt;&gt;"",VLOOKUP(E171,申込書!A:C,3,0),"")</f>
        <v/>
      </c>
      <c r="G171" s="21"/>
      <c r="H171" s="51"/>
      <c r="I171" s="272"/>
      <c r="J171" s="51"/>
      <c r="K171" s="65"/>
      <c r="L171" s="237"/>
      <c r="M171" s="238"/>
      <c r="N171" s="239"/>
      <c r="O171" s="248"/>
      <c r="P171" s="246"/>
      <c r="Q171" s="247"/>
      <c r="R171" s="249"/>
      <c r="S171" s="243"/>
      <c r="T171" s="243"/>
      <c r="U171" s="249"/>
      <c r="V171" s="243"/>
      <c r="W171" s="243"/>
    </row>
    <row r="172" spans="2:23" x14ac:dyDescent="0.15">
      <c r="B172" s="169" t="str">
        <f t="shared" si="4"/>
        <v>　</v>
      </c>
      <c r="C172" s="170" t="str">
        <f t="shared" si="5"/>
        <v>　</v>
      </c>
      <c r="D172" s="49">
        <v>159</v>
      </c>
      <c r="E172" s="179"/>
      <c r="F172" s="183" t="str">
        <f>IF(E172&lt;&gt;"",VLOOKUP(E172,申込書!A:C,3,0),"")</f>
        <v/>
      </c>
      <c r="G172" s="21"/>
      <c r="H172" s="51"/>
      <c r="I172" s="272"/>
      <c r="J172" s="51"/>
      <c r="K172" s="65"/>
      <c r="L172" s="237"/>
      <c r="M172" s="238"/>
      <c r="N172" s="239"/>
      <c r="O172" s="248"/>
      <c r="P172" s="246"/>
      <c r="Q172" s="247"/>
      <c r="R172" s="249"/>
      <c r="S172" s="243"/>
      <c r="T172" s="243"/>
      <c r="U172" s="249"/>
      <c r="V172" s="243"/>
      <c r="W172" s="243"/>
    </row>
    <row r="173" spans="2:23" x14ac:dyDescent="0.15">
      <c r="B173" s="169" t="str">
        <f t="shared" si="4"/>
        <v>　</v>
      </c>
      <c r="C173" s="170" t="str">
        <f t="shared" si="5"/>
        <v>　</v>
      </c>
      <c r="D173" s="49">
        <v>160</v>
      </c>
      <c r="E173" s="179"/>
      <c r="F173" s="183" t="str">
        <f>IF(E173&lt;&gt;"",VLOOKUP(E173,申込書!A:C,3,0),"")</f>
        <v/>
      </c>
      <c r="G173" s="21"/>
      <c r="H173" s="51"/>
      <c r="I173" s="272"/>
      <c r="J173" s="51"/>
      <c r="K173" s="65"/>
      <c r="L173" s="237"/>
      <c r="M173" s="238"/>
      <c r="N173" s="239"/>
      <c r="O173" s="248"/>
      <c r="P173" s="246"/>
      <c r="Q173" s="247"/>
      <c r="R173" s="249"/>
      <c r="S173" s="243"/>
      <c r="T173" s="243"/>
      <c r="U173" s="249"/>
      <c r="V173" s="243"/>
      <c r="W173" s="243"/>
    </row>
    <row r="174" spans="2:23" x14ac:dyDescent="0.15">
      <c r="B174" s="169" t="str">
        <f t="shared" si="4"/>
        <v>　</v>
      </c>
      <c r="C174" s="170" t="str">
        <f t="shared" si="5"/>
        <v>　</v>
      </c>
      <c r="D174" s="49">
        <v>161</v>
      </c>
      <c r="E174" s="179"/>
      <c r="F174" s="183" t="str">
        <f>IF(E174&lt;&gt;"",VLOOKUP(E174,申込書!A:C,3,0),"")</f>
        <v/>
      </c>
      <c r="G174" s="21"/>
      <c r="H174" s="51"/>
      <c r="I174" s="272"/>
      <c r="J174" s="51"/>
      <c r="K174" s="65"/>
      <c r="L174" s="237"/>
      <c r="M174" s="238"/>
      <c r="N174" s="239"/>
      <c r="O174" s="248"/>
      <c r="P174" s="246"/>
      <c r="Q174" s="247"/>
      <c r="R174" s="249"/>
      <c r="S174" s="243"/>
      <c r="T174" s="243"/>
      <c r="U174" s="249"/>
      <c r="V174" s="243"/>
      <c r="W174" s="243"/>
    </row>
    <row r="175" spans="2:23" x14ac:dyDescent="0.15">
      <c r="B175" s="169" t="str">
        <f t="shared" si="4"/>
        <v>　</v>
      </c>
      <c r="C175" s="170" t="str">
        <f t="shared" si="5"/>
        <v>　</v>
      </c>
      <c r="D175" s="49">
        <v>162</v>
      </c>
      <c r="E175" s="179"/>
      <c r="F175" s="183" t="str">
        <f>IF(E175&lt;&gt;"",VLOOKUP(E175,申込書!A:C,3,0),"")</f>
        <v/>
      </c>
      <c r="G175" s="21"/>
      <c r="H175" s="51"/>
      <c r="I175" s="272"/>
      <c r="J175" s="51"/>
      <c r="K175" s="65"/>
      <c r="L175" s="237"/>
      <c r="M175" s="238"/>
      <c r="N175" s="239"/>
      <c r="O175" s="248"/>
      <c r="P175" s="246"/>
      <c r="Q175" s="247"/>
      <c r="R175" s="249"/>
      <c r="S175" s="243"/>
      <c r="T175" s="243"/>
      <c r="U175" s="249"/>
      <c r="V175" s="243"/>
      <c r="W175" s="243"/>
    </row>
    <row r="176" spans="2:23" x14ac:dyDescent="0.15">
      <c r="B176" s="169" t="str">
        <f t="shared" si="4"/>
        <v>　</v>
      </c>
      <c r="C176" s="170" t="str">
        <f t="shared" si="5"/>
        <v>　</v>
      </c>
      <c r="D176" s="49">
        <v>163</v>
      </c>
      <c r="E176" s="179"/>
      <c r="F176" s="183" t="str">
        <f>IF(E176&lt;&gt;"",VLOOKUP(E176,申込書!A:C,3,0),"")</f>
        <v/>
      </c>
      <c r="G176" s="21"/>
      <c r="H176" s="51"/>
      <c r="I176" s="272"/>
      <c r="J176" s="51"/>
      <c r="K176" s="65"/>
      <c r="L176" s="237"/>
      <c r="M176" s="238"/>
      <c r="N176" s="239"/>
      <c r="O176" s="248"/>
      <c r="P176" s="246"/>
      <c r="Q176" s="247"/>
      <c r="R176" s="249"/>
      <c r="S176" s="243"/>
      <c r="T176" s="243"/>
      <c r="U176" s="249"/>
      <c r="V176" s="243"/>
      <c r="W176" s="243"/>
    </row>
    <row r="177" spans="2:23" x14ac:dyDescent="0.15">
      <c r="B177" s="169" t="str">
        <f t="shared" si="4"/>
        <v>　</v>
      </c>
      <c r="C177" s="170" t="str">
        <f t="shared" si="5"/>
        <v>　</v>
      </c>
      <c r="D177" s="49">
        <v>164</v>
      </c>
      <c r="E177" s="179"/>
      <c r="F177" s="183" t="str">
        <f>IF(E177&lt;&gt;"",VLOOKUP(E177,申込書!A:C,3,0),"")</f>
        <v/>
      </c>
      <c r="G177" s="21"/>
      <c r="H177" s="51"/>
      <c r="I177" s="272"/>
      <c r="J177" s="51"/>
      <c r="K177" s="65"/>
      <c r="L177" s="237"/>
      <c r="M177" s="238"/>
      <c r="N177" s="239"/>
      <c r="O177" s="248"/>
      <c r="P177" s="246"/>
      <c r="Q177" s="247"/>
      <c r="R177" s="249"/>
      <c r="S177" s="243"/>
      <c r="T177" s="243"/>
      <c r="U177" s="249"/>
      <c r="V177" s="243"/>
      <c r="W177" s="243"/>
    </row>
    <row r="178" spans="2:23" x14ac:dyDescent="0.15">
      <c r="B178" s="169" t="str">
        <f t="shared" si="4"/>
        <v>　</v>
      </c>
      <c r="C178" s="170" t="str">
        <f t="shared" si="5"/>
        <v>　</v>
      </c>
      <c r="D178" s="49">
        <v>165</v>
      </c>
      <c r="E178" s="179"/>
      <c r="F178" s="183" t="str">
        <f>IF(E178&lt;&gt;"",VLOOKUP(E178,申込書!A:C,3,0),"")</f>
        <v/>
      </c>
      <c r="G178" s="21"/>
      <c r="H178" s="51"/>
      <c r="I178" s="272"/>
      <c r="J178" s="51"/>
      <c r="K178" s="65"/>
      <c r="L178" s="237"/>
      <c r="M178" s="238"/>
      <c r="N178" s="239"/>
      <c r="O178" s="248"/>
      <c r="P178" s="246"/>
      <c r="Q178" s="247"/>
      <c r="R178" s="249"/>
      <c r="S178" s="243"/>
      <c r="T178" s="243"/>
      <c r="U178" s="249"/>
      <c r="V178" s="243"/>
      <c r="W178" s="243"/>
    </row>
    <row r="179" spans="2:23" x14ac:dyDescent="0.15">
      <c r="B179" s="169" t="str">
        <f t="shared" si="4"/>
        <v>　</v>
      </c>
      <c r="C179" s="170" t="str">
        <f t="shared" si="5"/>
        <v>　</v>
      </c>
      <c r="D179" s="49">
        <v>166</v>
      </c>
      <c r="E179" s="179"/>
      <c r="F179" s="183" t="str">
        <f>IF(E179&lt;&gt;"",VLOOKUP(E179,申込書!A:C,3,0),"")</f>
        <v/>
      </c>
      <c r="G179" s="21"/>
      <c r="H179" s="51"/>
      <c r="I179" s="272"/>
      <c r="J179" s="51"/>
      <c r="K179" s="65"/>
      <c r="L179" s="237"/>
      <c r="M179" s="238"/>
      <c r="N179" s="239"/>
      <c r="O179" s="248"/>
      <c r="P179" s="246"/>
      <c r="Q179" s="247"/>
      <c r="R179" s="249"/>
      <c r="S179" s="243"/>
      <c r="T179" s="243"/>
      <c r="U179" s="249"/>
      <c r="V179" s="243"/>
      <c r="W179" s="243"/>
    </row>
    <row r="180" spans="2:23" x14ac:dyDescent="0.15">
      <c r="B180" s="169" t="str">
        <f t="shared" si="4"/>
        <v>　</v>
      </c>
      <c r="C180" s="170" t="str">
        <f t="shared" si="5"/>
        <v>　</v>
      </c>
      <c r="D180" s="49">
        <v>167</v>
      </c>
      <c r="E180" s="179"/>
      <c r="F180" s="183" t="str">
        <f>IF(E180&lt;&gt;"",VLOOKUP(E180,申込書!A:C,3,0),"")</f>
        <v/>
      </c>
      <c r="G180" s="21"/>
      <c r="H180" s="51"/>
      <c r="I180" s="272"/>
      <c r="J180" s="51"/>
      <c r="K180" s="65"/>
      <c r="L180" s="237"/>
      <c r="M180" s="238"/>
      <c r="N180" s="239"/>
      <c r="O180" s="248"/>
      <c r="P180" s="246"/>
      <c r="Q180" s="247"/>
      <c r="R180" s="249"/>
      <c r="S180" s="243"/>
      <c r="T180" s="243"/>
      <c r="U180" s="249"/>
      <c r="V180" s="243"/>
      <c r="W180" s="243"/>
    </row>
    <row r="181" spans="2:23" x14ac:dyDescent="0.15">
      <c r="B181" s="169" t="str">
        <f t="shared" si="4"/>
        <v>　</v>
      </c>
      <c r="C181" s="170" t="str">
        <f t="shared" si="5"/>
        <v>　</v>
      </c>
      <c r="D181" s="49">
        <v>168</v>
      </c>
      <c r="E181" s="179"/>
      <c r="F181" s="183" t="str">
        <f>IF(E181&lt;&gt;"",VLOOKUP(E181,申込書!A:C,3,0),"")</f>
        <v/>
      </c>
      <c r="G181" s="21"/>
      <c r="H181" s="51"/>
      <c r="I181" s="272"/>
      <c r="J181" s="51"/>
      <c r="K181" s="65"/>
      <c r="L181" s="237"/>
      <c r="M181" s="238"/>
      <c r="N181" s="239"/>
      <c r="O181" s="248"/>
      <c r="P181" s="246"/>
      <c r="Q181" s="247"/>
      <c r="R181" s="249"/>
      <c r="S181" s="243"/>
      <c r="T181" s="243"/>
      <c r="U181" s="249"/>
      <c r="V181" s="243"/>
      <c r="W181" s="243"/>
    </row>
    <row r="182" spans="2:23" x14ac:dyDescent="0.15">
      <c r="B182" s="169" t="str">
        <f t="shared" si="4"/>
        <v>　</v>
      </c>
      <c r="C182" s="170" t="str">
        <f t="shared" si="5"/>
        <v>　</v>
      </c>
      <c r="D182" s="49">
        <v>169</v>
      </c>
      <c r="E182" s="179"/>
      <c r="F182" s="183" t="str">
        <f>IF(E182&lt;&gt;"",VLOOKUP(E182,申込書!A:C,3,0),"")</f>
        <v/>
      </c>
      <c r="G182" s="21"/>
      <c r="H182" s="51"/>
      <c r="I182" s="272"/>
      <c r="J182" s="51"/>
      <c r="K182" s="65"/>
      <c r="L182" s="237"/>
      <c r="M182" s="238"/>
      <c r="N182" s="239"/>
      <c r="O182" s="248"/>
      <c r="P182" s="246"/>
      <c r="Q182" s="247"/>
      <c r="R182" s="249"/>
      <c r="S182" s="243"/>
      <c r="T182" s="243"/>
      <c r="U182" s="249"/>
      <c r="V182" s="243"/>
      <c r="W182" s="243"/>
    </row>
    <row r="183" spans="2:23" x14ac:dyDescent="0.15">
      <c r="B183" s="169" t="str">
        <f t="shared" si="4"/>
        <v>　</v>
      </c>
      <c r="C183" s="170" t="str">
        <f t="shared" si="5"/>
        <v>　</v>
      </c>
      <c r="D183" s="49">
        <v>170</v>
      </c>
      <c r="E183" s="179"/>
      <c r="F183" s="183" t="str">
        <f>IF(E183&lt;&gt;"",VLOOKUP(E183,申込書!A:C,3,0),"")</f>
        <v/>
      </c>
      <c r="G183" s="21"/>
      <c r="H183" s="51"/>
      <c r="I183" s="272"/>
      <c r="J183" s="51"/>
      <c r="K183" s="65"/>
      <c r="L183" s="237"/>
      <c r="M183" s="238"/>
      <c r="N183" s="239"/>
      <c r="O183" s="248"/>
      <c r="P183" s="246"/>
      <c r="Q183" s="247"/>
      <c r="R183" s="249"/>
      <c r="S183" s="243"/>
      <c r="T183" s="243"/>
      <c r="U183" s="249"/>
      <c r="V183" s="243"/>
      <c r="W183" s="243"/>
    </row>
    <row r="184" spans="2:23" x14ac:dyDescent="0.15">
      <c r="B184" s="169" t="str">
        <f t="shared" si="4"/>
        <v>　</v>
      </c>
      <c r="C184" s="170" t="str">
        <f t="shared" si="5"/>
        <v>　</v>
      </c>
      <c r="D184" s="49">
        <v>171</v>
      </c>
      <c r="E184" s="179"/>
      <c r="F184" s="183" t="str">
        <f>IF(E184&lt;&gt;"",VLOOKUP(E184,申込書!A:C,3,0),"")</f>
        <v/>
      </c>
      <c r="G184" s="21"/>
      <c r="H184" s="51"/>
      <c r="I184" s="272"/>
      <c r="J184" s="51"/>
      <c r="K184" s="65"/>
      <c r="L184" s="237"/>
      <c r="M184" s="238"/>
      <c r="N184" s="239"/>
      <c r="O184" s="248"/>
      <c r="P184" s="246"/>
      <c r="Q184" s="247"/>
      <c r="R184" s="249"/>
      <c r="S184" s="243"/>
      <c r="T184" s="243"/>
      <c r="U184" s="249"/>
      <c r="V184" s="243"/>
      <c r="W184" s="243"/>
    </row>
    <row r="185" spans="2:23" x14ac:dyDescent="0.15">
      <c r="B185" s="169" t="str">
        <f t="shared" si="4"/>
        <v>　</v>
      </c>
      <c r="C185" s="170" t="str">
        <f t="shared" si="5"/>
        <v>　</v>
      </c>
      <c r="D185" s="49">
        <v>172</v>
      </c>
      <c r="E185" s="179"/>
      <c r="F185" s="183" t="str">
        <f>IF(E185&lt;&gt;"",VLOOKUP(E185,申込書!A:C,3,0),"")</f>
        <v/>
      </c>
      <c r="G185" s="21"/>
      <c r="H185" s="51"/>
      <c r="I185" s="272"/>
      <c r="J185" s="51"/>
      <c r="K185" s="65"/>
      <c r="L185" s="237"/>
      <c r="M185" s="238"/>
      <c r="N185" s="239"/>
      <c r="O185" s="248"/>
      <c r="P185" s="246"/>
      <c r="Q185" s="247"/>
      <c r="R185" s="249"/>
      <c r="S185" s="243"/>
      <c r="T185" s="243"/>
      <c r="U185" s="249"/>
      <c r="V185" s="243"/>
      <c r="W185" s="243"/>
    </row>
    <row r="186" spans="2:23" x14ac:dyDescent="0.15">
      <c r="B186" s="169" t="str">
        <f t="shared" si="4"/>
        <v>　</v>
      </c>
      <c r="C186" s="170" t="str">
        <f t="shared" si="5"/>
        <v>　</v>
      </c>
      <c r="D186" s="49">
        <v>173</v>
      </c>
      <c r="E186" s="179"/>
      <c r="F186" s="183" t="str">
        <f>IF(E186&lt;&gt;"",VLOOKUP(E186,申込書!A:C,3,0),"")</f>
        <v/>
      </c>
      <c r="G186" s="21"/>
      <c r="H186" s="51"/>
      <c r="I186" s="272"/>
      <c r="J186" s="51"/>
      <c r="K186" s="65"/>
      <c r="L186" s="237"/>
      <c r="M186" s="238"/>
      <c r="N186" s="239"/>
      <c r="O186" s="248"/>
      <c r="P186" s="246"/>
      <c r="Q186" s="247"/>
      <c r="R186" s="249"/>
      <c r="S186" s="243"/>
      <c r="T186" s="243"/>
      <c r="U186" s="249"/>
      <c r="V186" s="243"/>
      <c r="W186" s="243"/>
    </row>
    <row r="187" spans="2:23" x14ac:dyDescent="0.15">
      <c r="B187" s="169" t="str">
        <f t="shared" si="4"/>
        <v>　</v>
      </c>
      <c r="C187" s="170" t="str">
        <f t="shared" si="5"/>
        <v>　</v>
      </c>
      <c r="D187" s="49">
        <v>174</v>
      </c>
      <c r="E187" s="179"/>
      <c r="F187" s="183" t="str">
        <f>IF(E187&lt;&gt;"",VLOOKUP(E187,申込書!A:C,3,0),"")</f>
        <v/>
      </c>
      <c r="G187" s="21"/>
      <c r="H187" s="51"/>
      <c r="I187" s="272"/>
      <c r="J187" s="51"/>
      <c r="K187" s="65"/>
      <c r="L187" s="237"/>
      <c r="M187" s="238"/>
      <c r="N187" s="239"/>
      <c r="O187" s="248"/>
      <c r="P187" s="246"/>
      <c r="Q187" s="247"/>
      <c r="R187" s="249"/>
      <c r="S187" s="243"/>
      <c r="T187" s="243"/>
      <c r="U187" s="249"/>
      <c r="V187" s="243"/>
      <c r="W187" s="243"/>
    </row>
    <row r="188" spans="2:23" x14ac:dyDescent="0.15">
      <c r="B188" s="169" t="str">
        <f t="shared" si="4"/>
        <v>　</v>
      </c>
      <c r="C188" s="170" t="str">
        <f t="shared" si="5"/>
        <v>　</v>
      </c>
      <c r="D188" s="49">
        <v>175</v>
      </c>
      <c r="E188" s="179"/>
      <c r="F188" s="183" t="str">
        <f>IF(E188&lt;&gt;"",VLOOKUP(E188,申込書!A:C,3,0),"")</f>
        <v/>
      </c>
      <c r="G188" s="21"/>
      <c r="H188" s="51"/>
      <c r="I188" s="272"/>
      <c r="J188" s="51"/>
      <c r="K188" s="65"/>
      <c r="L188" s="237"/>
      <c r="M188" s="238"/>
      <c r="N188" s="239"/>
      <c r="O188" s="248"/>
      <c r="P188" s="246"/>
      <c r="Q188" s="247"/>
      <c r="R188" s="249"/>
      <c r="S188" s="243"/>
      <c r="T188" s="243"/>
      <c r="U188" s="249"/>
      <c r="V188" s="243"/>
      <c r="W188" s="243"/>
    </row>
    <row r="189" spans="2:23" x14ac:dyDescent="0.15">
      <c r="B189" s="169" t="str">
        <f t="shared" si="4"/>
        <v>　</v>
      </c>
      <c r="C189" s="170" t="str">
        <f t="shared" si="5"/>
        <v>　</v>
      </c>
      <c r="D189" s="49">
        <v>176</v>
      </c>
      <c r="E189" s="179"/>
      <c r="F189" s="183" t="str">
        <f>IF(E189&lt;&gt;"",VLOOKUP(E189,申込書!A:C,3,0),"")</f>
        <v/>
      </c>
      <c r="G189" s="21"/>
      <c r="H189" s="51"/>
      <c r="I189" s="272"/>
      <c r="J189" s="51"/>
      <c r="K189" s="65"/>
      <c r="L189" s="237"/>
      <c r="M189" s="238"/>
      <c r="N189" s="239"/>
      <c r="O189" s="248"/>
      <c r="P189" s="246"/>
      <c r="Q189" s="247"/>
      <c r="R189" s="249"/>
      <c r="S189" s="243"/>
      <c r="T189" s="243"/>
      <c r="U189" s="249"/>
      <c r="V189" s="243"/>
      <c r="W189" s="243"/>
    </row>
    <row r="190" spans="2:23" x14ac:dyDescent="0.15">
      <c r="B190" s="169" t="str">
        <f t="shared" si="4"/>
        <v>　</v>
      </c>
      <c r="C190" s="170" t="str">
        <f t="shared" si="5"/>
        <v>　</v>
      </c>
      <c r="D190" s="49">
        <v>177</v>
      </c>
      <c r="E190" s="179"/>
      <c r="F190" s="183" t="str">
        <f>IF(E190&lt;&gt;"",VLOOKUP(E190,申込書!A:C,3,0),"")</f>
        <v/>
      </c>
      <c r="G190" s="21"/>
      <c r="H190" s="51"/>
      <c r="I190" s="272"/>
      <c r="J190" s="51"/>
      <c r="K190" s="65"/>
      <c r="L190" s="237"/>
      <c r="M190" s="238"/>
      <c r="N190" s="239"/>
      <c r="O190" s="248"/>
      <c r="P190" s="246"/>
      <c r="Q190" s="247"/>
      <c r="R190" s="249"/>
      <c r="S190" s="243"/>
      <c r="T190" s="243"/>
      <c r="U190" s="249"/>
      <c r="V190" s="243"/>
      <c r="W190" s="243"/>
    </row>
    <row r="191" spans="2:23" x14ac:dyDescent="0.15">
      <c r="B191" s="169" t="str">
        <f t="shared" si="4"/>
        <v>　</v>
      </c>
      <c r="C191" s="170" t="str">
        <f t="shared" si="5"/>
        <v>　</v>
      </c>
      <c r="D191" s="49">
        <v>178</v>
      </c>
      <c r="E191" s="179"/>
      <c r="F191" s="183" t="str">
        <f>IF(E191&lt;&gt;"",VLOOKUP(E191,申込書!A:C,3,0),"")</f>
        <v/>
      </c>
      <c r="G191" s="21"/>
      <c r="H191" s="51"/>
      <c r="I191" s="272"/>
      <c r="J191" s="51"/>
      <c r="K191" s="65"/>
      <c r="L191" s="237"/>
      <c r="M191" s="238"/>
      <c r="N191" s="239"/>
      <c r="O191" s="248"/>
      <c r="P191" s="246"/>
      <c r="Q191" s="247"/>
      <c r="R191" s="249"/>
      <c r="S191" s="243"/>
      <c r="T191" s="243"/>
      <c r="U191" s="249"/>
      <c r="V191" s="243"/>
      <c r="W191" s="243"/>
    </row>
    <row r="192" spans="2:23" x14ac:dyDescent="0.15">
      <c r="B192" s="169" t="str">
        <f t="shared" si="4"/>
        <v>　</v>
      </c>
      <c r="C192" s="170" t="str">
        <f t="shared" si="5"/>
        <v>　</v>
      </c>
      <c r="D192" s="49">
        <v>179</v>
      </c>
      <c r="E192" s="179"/>
      <c r="F192" s="183" t="str">
        <f>IF(E192&lt;&gt;"",VLOOKUP(E192,申込書!A:C,3,0),"")</f>
        <v/>
      </c>
      <c r="G192" s="21"/>
      <c r="H192" s="51"/>
      <c r="I192" s="272"/>
      <c r="J192" s="51"/>
      <c r="K192" s="65"/>
      <c r="L192" s="237"/>
      <c r="M192" s="238"/>
      <c r="N192" s="239"/>
      <c r="O192" s="248"/>
      <c r="P192" s="246"/>
      <c r="Q192" s="247"/>
      <c r="R192" s="249"/>
      <c r="S192" s="243"/>
      <c r="T192" s="243"/>
      <c r="U192" s="249"/>
      <c r="V192" s="243"/>
      <c r="W192" s="243"/>
    </row>
    <row r="193" spans="2:23" x14ac:dyDescent="0.15">
      <c r="B193" s="169" t="str">
        <f t="shared" si="4"/>
        <v>　</v>
      </c>
      <c r="C193" s="170" t="str">
        <f t="shared" si="5"/>
        <v>　</v>
      </c>
      <c r="D193" s="49">
        <v>180</v>
      </c>
      <c r="E193" s="179"/>
      <c r="F193" s="183" t="str">
        <f>IF(E193&lt;&gt;"",VLOOKUP(E193,申込書!A:C,3,0),"")</f>
        <v/>
      </c>
      <c r="G193" s="21"/>
      <c r="H193" s="51"/>
      <c r="I193" s="272"/>
      <c r="J193" s="51"/>
      <c r="K193" s="65"/>
      <c r="L193" s="237"/>
      <c r="M193" s="238"/>
      <c r="N193" s="239"/>
      <c r="O193" s="248"/>
      <c r="P193" s="246"/>
      <c r="Q193" s="247"/>
      <c r="R193" s="249"/>
      <c r="S193" s="243"/>
      <c r="T193" s="243"/>
      <c r="U193" s="249"/>
      <c r="V193" s="243"/>
      <c r="W193" s="243"/>
    </row>
    <row r="194" spans="2:23" x14ac:dyDescent="0.15">
      <c r="B194" s="169" t="str">
        <f t="shared" si="4"/>
        <v>　</v>
      </c>
      <c r="C194" s="170" t="str">
        <f t="shared" si="5"/>
        <v>　</v>
      </c>
      <c r="D194" s="49">
        <v>181</v>
      </c>
      <c r="E194" s="179"/>
      <c r="F194" s="183" t="str">
        <f>IF(E194&lt;&gt;"",VLOOKUP(E194,申込書!A:C,3,0),"")</f>
        <v/>
      </c>
      <c r="G194" s="21"/>
      <c r="H194" s="51"/>
      <c r="I194" s="272"/>
      <c r="J194" s="51"/>
      <c r="K194" s="65"/>
      <c r="L194" s="237"/>
      <c r="M194" s="238"/>
      <c r="N194" s="239"/>
      <c r="O194" s="248"/>
      <c r="P194" s="246"/>
      <c r="Q194" s="247"/>
      <c r="R194" s="249"/>
      <c r="S194" s="243"/>
      <c r="T194" s="243"/>
      <c r="U194" s="249"/>
      <c r="V194" s="243"/>
      <c r="W194" s="243"/>
    </row>
    <row r="195" spans="2:23" x14ac:dyDescent="0.15">
      <c r="B195" s="169" t="str">
        <f t="shared" si="4"/>
        <v>　</v>
      </c>
      <c r="C195" s="170" t="str">
        <f t="shared" si="5"/>
        <v>　</v>
      </c>
      <c r="D195" s="49">
        <v>182</v>
      </c>
      <c r="E195" s="179"/>
      <c r="F195" s="183" t="str">
        <f>IF(E195&lt;&gt;"",VLOOKUP(E195,申込書!A:C,3,0),"")</f>
        <v/>
      </c>
      <c r="G195" s="21"/>
      <c r="H195" s="51"/>
      <c r="I195" s="272"/>
      <c r="J195" s="51"/>
      <c r="K195" s="65"/>
      <c r="L195" s="237"/>
      <c r="M195" s="238"/>
      <c r="N195" s="239"/>
      <c r="O195" s="248"/>
      <c r="P195" s="246"/>
      <c r="Q195" s="247"/>
      <c r="R195" s="249"/>
      <c r="S195" s="243"/>
      <c r="T195" s="243"/>
      <c r="U195" s="249"/>
      <c r="V195" s="243"/>
      <c r="W195" s="243"/>
    </row>
    <row r="196" spans="2:23" x14ac:dyDescent="0.15">
      <c r="B196" s="169" t="str">
        <f t="shared" si="4"/>
        <v>　</v>
      </c>
      <c r="C196" s="170" t="str">
        <f t="shared" si="5"/>
        <v>　</v>
      </c>
      <c r="D196" s="49">
        <v>183</v>
      </c>
      <c r="E196" s="179"/>
      <c r="F196" s="183" t="str">
        <f>IF(E196&lt;&gt;"",VLOOKUP(E196,申込書!A:C,3,0),"")</f>
        <v/>
      </c>
      <c r="G196" s="21"/>
      <c r="H196" s="51"/>
      <c r="I196" s="272"/>
      <c r="J196" s="51"/>
      <c r="K196" s="65"/>
      <c r="L196" s="237"/>
      <c r="M196" s="238"/>
      <c r="N196" s="239"/>
      <c r="O196" s="248"/>
      <c r="P196" s="246"/>
      <c r="Q196" s="247"/>
      <c r="R196" s="249"/>
      <c r="S196" s="243"/>
      <c r="T196" s="243"/>
      <c r="U196" s="249"/>
      <c r="V196" s="243"/>
      <c r="W196" s="243"/>
    </row>
    <row r="197" spans="2:23" x14ac:dyDescent="0.15">
      <c r="B197" s="169" t="str">
        <f t="shared" si="4"/>
        <v>　</v>
      </c>
      <c r="C197" s="170" t="str">
        <f t="shared" si="5"/>
        <v>　</v>
      </c>
      <c r="D197" s="49">
        <v>184</v>
      </c>
      <c r="E197" s="179"/>
      <c r="F197" s="183" t="str">
        <f>IF(E197&lt;&gt;"",VLOOKUP(E197,申込書!A:C,3,0),"")</f>
        <v/>
      </c>
      <c r="G197" s="21"/>
      <c r="H197" s="51"/>
      <c r="I197" s="272"/>
      <c r="J197" s="51"/>
      <c r="K197" s="65"/>
      <c r="L197" s="237"/>
      <c r="M197" s="238"/>
      <c r="N197" s="239"/>
      <c r="O197" s="248"/>
      <c r="P197" s="246"/>
      <c r="Q197" s="247"/>
      <c r="R197" s="249"/>
      <c r="S197" s="243"/>
      <c r="T197" s="243"/>
      <c r="U197" s="249"/>
      <c r="V197" s="243"/>
      <c r="W197" s="243"/>
    </row>
    <row r="198" spans="2:23" x14ac:dyDescent="0.15">
      <c r="B198" s="169" t="str">
        <f t="shared" si="4"/>
        <v>　</v>
      </c>
      <c r="C198" s="170" t="str">
        <f t="shared" si="5"/>
        <v>　</v>
      </c>
      <c r="D198" s="49">
        <v>185</v>
      </c>
      <c r="E198" s="179"/>
      <c r="F198" s="183" t="str">
        <f>IF(E198&lt;&gt;"",VLOOKUP(E198,申込書!A:C,3,0),"")</f>
        <v/>
      </c>
      <c r="G198" s="21"/>
      <c r="H198" s="51"/>
      <c r="I198" s="272"/>
      <c r="J198" s="51"/>
      <c r="K198" s="65"/>
      <c r="L198" s="237"/>
      <c r="M198" s="238"/>
      <c r="N198" s="239"/>
      <c r="O198" s="248"/>
      <c r="P198" s="246"/>
      <c r="Q198" s="247"/>
      <c r="R198" s="249"/>
      <c r="S198" s="243"/>
      <c r="T198" s="243"/>
      <c r="U198" s="249"/>
      <c r="V198" s="243"/>
      <c r="W198" s="243"/>
    </row>
    <row r="199" spans="2:23" x14ac:dyDescent="0.15">
      <c r="B199" s="169" t="str">
        <f t="shared" si="4"/>
        <v>　</v>
      </c>
      <c r="C199" s="170" t="str">
        <f t="shared" si="5"/>
        <v>　</v>
      </c>
      <c r="D199" s="49">
        <v>186</v>
      </c>
      <c r="E199" s="179"/>
      <c r="F199" s="183" t="str">
        <f>IF(E199&lt;&gt;"",VLOOKUP(E199,申込書!A:C,3,0),"")</f>
        <v/>
      </c>
      <c r="G199" s="21"/>
      <c r="H199" s="51"/>
      <c r="I199" s="272"/>
      <c r="J199" s="51"/>
      <c r="K199" s="65"/>
      <c r="L199" s="237"/>
      <c r="M199" s="238"/>
      <c r="N199" s="239"/>
      <c r="O199" s="248"/>
      <c r="P199" s="246"/>
      <c r="Q199" s="247"/>
      <c r="R199" s="249"/>
      <c r="S199" s="243"/>
      <c r="T199" s="243"/>
      <c r="U199" s="249"/>
      <c r="V199" s="243"/>
      <c r="W199" s="243"/>
    </row>
    <row r="200" spans="2:23" x14ac:dyDescent="0.15">
      <c r="B200" s="169" t="str">
        <f t="shared" si="4"/>
        <v>　</v>
      </c>
      <c r="C200" s="170" t="str">
        <f t="shared" si="5"/>
        <v>　</v>
      </c>
      <c r="D200" s="49">
        <v>187</v>
      </c>
      <c r="E200" s="179"/>
      <c r="F200" s="183" t="str">
        <f>IF(E200&lt;&gt;"",VLOOKUP(E200,申込書!A:C,3,0),"")</f>
        <v/>
      </c>
      <c r="G200" s="21"/>
      <c r="H200" s="51"/>
      <c r="I200" s="272"/>
      <c r="J200" s="51"/>
      <c r="K200" s="65"/>
      <c r="L200" s="237"/>
      <c r="M200" s="238"/>
      <c r="N200" s="239"/>
      <c r="O200" s="248"/>
      <c r="P200" s="246"/>
      <c r="Q200" s="247"/>
      <c r="R200" s="249"/>
      <c r="S200" s="243"/>
      <c r="T200" s="243"/>
      <c r="U200" s="249"/>
      <c r="V200" s="243"/>
      <c r="W200" s="243"/>
    </row>
    <row r="201" spans="2:23" x14ac:dyDescent="0.15">
      <c r="B201" s="169" t="str">
        <f t="shared" si="4"/>
        <v>　</v>
      </c>
      <c r="C201" s="170" t="str">
        <f t="shared" si="5"/>
        <v>　</v>
      </c>
      <c r="D201" s="49">
        <v>188</v>
      </c>
      <c r="E201" s="179"/>
      <c r="F201" s="183" t="str">
        <f>IF(E201&lt;&gt;"",VLOOKUP(E201,申込書!A:C,3,0),"")</f>
        <v/>
      </c>
      <c r="G201" s="21"/>
      <c r="H201" s="51"/>
      <c r="I201" s="272"/>
      <c r="J201" s="51"/>
      <c r="K201" s="65"/>
      <c r="L201" s="237"/>
      <c r="M201" s="238"/>
      <c r="N201" s="239"/>
      <c r="O201" s="248"/>
      <c r="P201" s="246"/>
      <c r="Q201" s="247"/>
      <c r="R201" s="249"/>
      <c r="S201" s="243"/>
      <c r="T201" s="243"/>
      <c r="U201" s="249"/>
      <c r="V201" s="243"/>
      <c r="W201" s="243"/>
    </row>
    <row r="202" spans="2:23" x14ac:dyDescent="0.15">
      <c r="B202" s="169" t="str">
        <f t="shared" si="4"/>
        <v>　</v>
      </c>
      <c r="C202" s="170" t="str">
        <f t="shared" si="5"/>
        <v>　</v>
      </c>
      <c r="D202" s="49">
        <v>189</v>
      </c>
      <c r="E202" s="179"/>
      <c r="F202" s="183" t="str">
        <f>IF(E202&lt;&gt;"",VLOOKUP(E202,申込書!A:C,3,0),"")</f>
        <v/>
      </c>
      <c r="G202" s="21"/>
      <c r="H202" s="51"/>
      <c r="I202" s="272"/>
      <c r="J202" s="51"/>
      <c r="K202" s="65"/>
      <c r="L202" s="237"/>
      <c r="M202" s="238"/>
      <c r="N202" s="239"/>
      <c r="O202" s="248"/>
      <c r="P202" s="246"/>
      <c r="Q202" s="247"/>
      <c r="R202" s="249"/>
      <c r="S202" s="243"/>
      <c r="T202" s="243"/>
      <c r="U202" s="249"/>
      <c r="V202" s="243"/>
      <c r="W202" s="243"/>
    </row>
    <row r="203" spans="2:23" x14ac:dyDescent="0.15">
      <c r="B203" s="169" t="str">
        <f t="shared" si="4"/>
        <v>　</v>
      </c>
      <c r="C203" s="170" t="str">
        <f t="shared" si="5"/>
        <v>　</v>
      </c>
      <c r="D203" s="49">
        <v>190</v>
      </c>
      <c r="E203" s="179"/>
      <c r="F203" s="183" t="str">
        <f>IF(E203&lt;&gt;"",VLOOKUP(E203,申込書!A:C,3,0),"")</f>
        <v/>
      </c>
      <c r="G203" s="21"/>
      <c r="H203" s="51"/>
      <c r="I203" s="272"/>
      <c r="J203" s="51"/>
      <c r="K203" s="65"/>
      <c r="L203" s="237"/>
      <c r="M203" s="238"/>
      <c r="N203" s="239"/>
      <c r="O203" s="248"/>
      <c r="P203" s="246"/>
      <c r="Q203" s="247"/>
      <c r="R203" s="249"/>
      <c r="S203" s="243"/>
      <c r="T203" s="243"/>
      <c r="U203" s="249"/>
      <c r="V203" s="243"/>
      <c r="W203" s="243"/>
    </row>
    <row r="204" spans="2:23" x14ac:dyDescent="0.15">
      <c r="B204" s="169" t="str">
        <f t="shared" si="4"/>
        <v>　</v>
      </c>
      <c r="C204" s="170" t="str">
        <f t="shared" si="5"/>
        <v>　</v>
      </c>
      <c r="D204" s="49">
        <v>191</v>
      </c>
      <c r="E204" s="179"/>
      <c r="F204" s="183" t="str">
        <f>IF(E204&lt;&gt;"",VLOOKUP(E204,申込書!A:C,3,0),"")</f>
        <v/>
      </c>
      <c r="G204" s="21"/>
      <c r="H204" s="51"/>
      <c r="I204" s="272"/>
      <c r="J204" s="51"/>
      <c r="K204" s="65"/>
      <c r="L204" s="237"/>
      <c r="M204" s="238"/>
      <c r="N204" s="239"/>
      <c r="O204" s="248"/>
      <c r="P204" s="246"/>
      <c r="Q204" s="247"/>
      <c r="R204" s="249"/>
      <c r="S204" s="243"/>
      <c r="T204" s="243"/>
      <c r="U204" s="249"/>
      <c r="V204" s="243"/>
      <c r="W204" s="243"/>
    </row>
    <row r="205" spans="2:23" x14ac:dyDescent="0.15">
      <c r="B205" s="169" t="str">
        <f t="shared" si="4"/>
        <v>　</v>
      </c>
      <c r="C205" s="170" t="str">
        <f t="shared" si="5"/>
        <v>　</v>
      </c>
      <c r="D205" s="49">
        <v>192</v>
      </c>
      <c r="E205" s="179"/>
      <c r="F205" s="183" t="str">
        <f>IF(E205&lt;&gt;"",VLOOKUP(E205,申込書!A:C,3,0),"")</f>
        <v/>
      </c>
      <c r="G205" s="21"/>
      <c r="H205" s="51"/>
      <c r="I205" s="272"/>
      <c r="J205" s="51"/>
      <c r="K205" s="65"/>
      <c r="L205" s="237"/>
      <c r="M205" s="238"/>
      <c r="N205" s="239"/>
      <c r="O205" s="248"/>
      <c r="P205" s="246"/>
      <c r="Q205" s="247"/>
      <c r="R205" s="249"/>
      <c r="S205" s="243"/>
      <c r="T205" s="243"/>
      <c r="U205" s="249"/>
      <c r="V205" s="243"/>
      <c r="W205" s="243"/>
    </row>
    <row r="206" spans="2:23" x14ac:dyDescent="0.15">
      <c r="B206" s="169" t="str">
        <f t="shared" ref="B206:B269" si="6">G206&amp;"　"&amp;H206</f>
        <v>　</v>
      </c>
      <c r="C206" s="170" t="str">
        <f t="shared" ref="C206:C269" si="7">I206&amp;"　"&amp;J206</f>
        <v>　</v>
      </c>
      <c r="D206" s="49">
        <v>193</v>
      </c>
      <c r="E206" s="179"/>
      <c r="F206" s="183" t="str">
        <f>IF(E206&lt;&gt;"",VLOOKUP(E206,申込書!A:C,3,0),"")</f>
        <v/>
      </c>
      <c r="G206" s="21"/>
      <c r="H206" s="51"/>
      <c r="I206" s="272"/>
      <c r="J206" s="51"/>
      <c r="K206" s="65"/>
      <c r="L206" s="237"/>
      <c r="M206" s="238"/>
      <c r="N206" s="239"/>
      <c r="O206" s="248"/>
      <c r="P206" s="246"/>
      <c r="Q206" s="247"/>
      <c r="R206" s="249"/>
      <c r="S206" s="243"/>
      <c r="T206" s="243"/>
      <c r="U206" s="249"/>
      <c r="V206" s="243"/>
      <c r="W206" s="243"/>
    </row>
    <row r="207" spans="2:23" x14ac:dyDescent="0.15">
      <c r="B207" s="169" t="str">
        <f t="shared" si="6"/>
        <v>　</v>
      </c>
      <c r="C207" s="170" t="str">
        <f t="shared" si="7"/>
        <v>　</v>
      </c>
      <c r="D207" s="49">
        <v>194</v>
      </c>
      <c r="E207" s="179"/>
      <c r="F207" s="183" t="str">
        <f>IF(E207&lt;&gt;"",VLOOKUP(E207,申込書!A:C,3,0),"")</f>
        <v/>
      </c>
      <c r="G207" s="21"/>
      <c r="H207" s="51"/>
      <c r="I207" s="272"/>
      <c r="J207" s="51"/>
      <c r="K207" s="65"/>
      <c r="L207" s="237"/>
      <c r="M207" s="238"/>
      <c r="N207" s="239"/>
      <c r="O207" s="248"/>
      <c r="P207" s="246"/>
      <c r="Q207" s="247"/>
      <c r="R207" s="249"/>
      <c r="S207" s="243"/>
      <c r="T207" s="243"/>
      <c r="U207" s="249"/>
      <c r="V207" s="243"/>
      <c r="W207" s="243"/>
    </row>
    <row r="208" spans="2:23" x14ac:dyDescent="0.15">
      <c r="B208" s="169" t="str">
        <f t="shared" si="6"/>
        <v>　</v>
      </c>
      <c r="C208" s="170" t="str">
        <f t="shared" si="7"/>
        <v>　</v>
      </c>
      <c r="D208" s="49">
        <v>195</v>
      </c>
      <c r="E208" s="179"/>
      <c r="F208" s="183" t="str">
        <f>IF(E208&lt;&gt;"",VLOOKUP(E208,申込書!A:C,3,0),"")</f>
        <v/>
      </c>
      <c r="G208" s="21"/>
      <c r="H208" s="51"/>
      <c r="I208" s="272"/>
      <c r="J208" s="51"/>
      <c r="K208" s="65"/>
      <c r="L208" s="237"/>
      <c r="M208" s="238"/>
      <c r="N208" s="239"/>
      <c r="O208" s="248"/>
      <c r="P208" s="246"/>
      <c r="Q208" s="247"/>
      <c r="R208" s="249"/>
      <c r="S208" s="243"/>
      <c r="T208" s="243"/>
      <c r="U208" s="249"/>
      <c r="V208" s="243"/>
      <c r="W208" s="243"/>
    </row>
    <row r="209" spans="2:23" x14ac:dyDescent="0.15">
      <c r="B209" s="169" t="str">
        <f t="shared" si="6"/>
        <v>　</v>
      </c>
      <c r="C209" s="170" t="str">
        <f t="shared" si="7"/>
        <v>　</v>
      </c>
      <c r="D209" s="49">
        <v>196</v>
      </c>
      <c r="E209" s="179"/>
      <c r="F209" s="183" t="str">
        <f>IF(E209&lt;&gt;"",VLOOKUP(E209,申込書!A:C,3,0),"")</f>
        <v/>
      </c>
      <c r="G209" s="21"/>
      <c r="H209" s="51"/>
      <c r="I209" s="272"/>
      <c r="J209" s="51"/>
      <c r="K209" s="65"/>
      <c r="L209" s="237"/>
      <c r="M209" s="238"/>
      <c r="N209" s="239"/>
      <c r="O209" s="248"/>
      <c r="P209" s="246"/>
      <c r="Q209" s="247"/>
      <c r="R209" s="249"/>
      <c r="S209" s="243"/>
      <c r="T209" s="243"/>
      <c r="U209" s="249"/>
      <c r="V209" s="243"/>
      <c r="W209" s="243"/>
    </row>
    <row r="210" spans="2:23" x14ac:dyDescent="0.15">
      <c r="B210" s="169" t="str">
        <f t="shared" si="6"/>
        <v>　</v>
      </c>
      <c r="C210" s="170" t="str">
        <f t="shared" si="7"/>
        <v>　</v>
      </c>
      <c r="D210" s="49">
        <v>197</v>
      </c>
      <c r="E210" s="179"/>
      <c r="F210" s="183" t="str">
        <f>IF(E210&lt;&gt;"",VLOOKUP(E210,申込書!A:C,3,0),"")</f>
        <v/>
      </c>
      <c r="G210" s="21"/>
      <c r="H210" s="51"/>
      <c r="I210" s="272"/>
      <c r="J210" s="51"/>
      <c r="K210" s="65"/>
      <c r="L210" s="237"/>
      <c r="M210" s="238"/>
      <c r="N210" s="239"/>
      <c r="O210" s="248"/>
      <c r="P210" s="246"/>
      <c r="Q210" s="247"/>
      <c r="R210" s="249"/>
      <c r="S210" s="243"/>
      <c r="T210" s="243"/>
      <c r="U210" s="249"/>
      <c r="V210" s="243"/>
      <c r="W210" s="243"/>
    </row>
    <row r="211" spans="2:23" x14ac:dyDescent="0.15">
      <c r="B211" s="169" t="str">
        <f t="shared" si="6"/>
        <v>　</v>
      </c>
      <c r="C211" s="170" t="str">
        <f t="shared" si="7"/>
        <v>　</v>
      </c>
      <c r="D211" s="49">
        <v>198</v>
      </c>
      <c r="E211" s="179"/>
      <c r="F211" s="183" t="str">
        <f>IF(E211&lt;&gt;"",VLOOKUP(E211,申込書!A:C,3,0),"")</f>
        <v/>
      </c>
      <c r="G211" s="21"/>
      <c r="H211" s="51"/>
      <c r="I211" s="272"/>
      <c r="J211" s="51"/>
      <c r="K211" s="65"/>
      <c r="L211" s="237"/>
      <c r="M211" s="238"/>
      <c r="N211" s="239"/>
      <c r="O211" s="248"/>
      <c r="P211" s="246"/>
      <c r="Q211" s="247"/>
      <c r="R211" s="249"/>
      <c r="S211" s="243"/>
      <c r="T211" s="243"/>
      <c r="U211" s="249"/>
      <c r="V211" s="243"/>
      <c r="W211" s="243"/>
    </row>
    <row r="212" spans="2:23" x14ac:dyDescent="0.15">
      <c r="B212" s="169" t="str">
        <f t="shared" si="6"/>
        <v>　</v>
      </c>
      <c r="C212" s="170" t="str">
        <f t="shared" si="7"/>
        <v>　</v>
      </c>
      <c r="D212" s="49">
        <v>199</v>
      </c>
      <c r="E212" s="179"/>
      <c r="F212" s="183" t="str">
        <f>IF(E212&lt;&gt;"",VLOOKUP(E212,申込書!A:C,3,0),"")</f>
        <v/>
      </c>
      <c r="G212" s="21"/>
      <c r="H212" s="51"/>
      <c r="I212" s="272"/>
      <c r="J212" s="51"/>
      <c r="K212" s="65"/>
      <c r="L212" s="237"/>
      <c r="M212" s="238"/>
      <c r="N212" s="239"/>
      <c r="O212" s="248"/>
      <c r="P212" s="246"/>
      <c r="Q212" s="247"/>
      <c r="R212" s="249"/>
      <c r="S212" s="243"/>
      <c r="T212" s="243"/>
      <c r="U212" s="249"/>
      <c r="V212" s="243"/>
      <c r="W212" s="243"/>
    </row>
    <row r="213" spans="2:23" x14ac:dyDescent="0.15">
      <c r="B213" s="169" t="str">
        <f t="shared" si="6"/>
        <v>　</v>
      </c>
      <c r="C213" s="170" t="str">
        <f t="shared" si="7"/>
        <v>　</v>
      </c>
      <c r="D213" s="49">
        <v>200</v>
      </c>
      <c r="E213" s="179"/>
      <c r="F213" s="183" t="str">
        <f>IF(E213&lt;&gt;"",VLOOKUP(E213,申込書!A:C,3,0),"")</f>
        <v/>
      </c>
      <c r="G213" s="21"/>
      <c r="H213" s="51"/>
      <c r="I213" s="272"/>
      <c r="J213" s="51"/>
      <c r="K213" s="65"/>
      <c r="L213" s="237"/>
      <c r="M213" s="238"/>
      <c r="N213" s="239"/>
      <c r="O213" s="248"/>
      <c r="P213" s="246"/>
      <c r="Q213" s="247"/>
      <c r="R213" s="249"/>
      <c r="S213" s="243"/>
      <c r="T213" s="243"/>
      <c r="U213" s="249"/>
      <c r="V213" s="243"/>
      <c r="W213" s="243"/>
    </row>
    <row r="214" spans="2:23" x14ac:dyDescent="0.15">
      <c r="B214" s="169" t="str">
        <f t="shared" si="6"/>
        <v>　</v>
      </c>
      <c r="C214" s="170" t="str">
        <f t="shared" si="7"/>
        <v>　</v>
      </c>
      <c r="D214" s="49">
        <v>201</v>
      </c>
      <c r="E214" s="179"/>
      <c r="F214" s="183" t="str">
        <f>IF(E214&lt;&gt;"",VLOOKUP(E214,申込書!A:C,3,0),"")</f>
        <v/>
      </c>
      <c r="G214" s="21"/>
      <c r="H214" s="51"/>
      <c r="I214" s="272"/>
      <c r="J214" s="51"/>
      <c r="K214" s="65"/>
      <c r="L214" s="237"/>
      <c r="M214" s="238"/>
      <c r="N214" s="239"/>
      <c r="O214" s="248"/>
      <c r="P214" s="246"/>
      <c r="Q214" s="247"/>
      <c r="R214" s="249"/>
      <c r="S214" s="243"/>
      <c r="T214" s="243"/>
      <c r="U214" s="249"/>
      <c r="V214" s="243"/>
      <c r="W214" s="243"/>
    </row>
    <row r="215" spans="2:23" x14ac:dyDescent="0.15">
      <c r="B215" s="169" t="str">
        <f t="shared" si="6"/>
        <v>　</v>
      </c>
      <c r="C215" s="170" t="str">
        <f t="shared" si="7"/>
        <v>　</v>
      </c>
      <c r="D215" s="49">
        <v>202</v>
      </c>
      <c r="E215" s="179"/>
      <c r="F215" s="183" t="str">
        <f>IF(E215&lt;&gt;"",VLOOKUP(E215,申込書!A:C,3,0),"")</f>
        <v/>
      </c>
      <c r="G215" s="21"/>
      <c r="H215" s="51"/>
      <c r="I215" s="272"/>
      <c r="J215" s="51"/>
      <c r="K215" s="65"/>
      <c r="L215" s="237"/>
      <c r="M215" s="238"/>
      <c r="N215" s="239"/>
      <c r="O215" s="248"/>
      <c r="P215" s="246"/>
      <c r="Q215" s="247"/>
      <c r="R215" s="249"/>
      <c r="S215" s="243"/>
      <c r="T215" s="243"/>
      <c r="U215" s="249"/>
      <c r="V215" s="243"/>
      <c r="W215" s="243"/>
    </row>
    <row r="216" spans="2:23" x14ac:dyDescent="0.15">
      <c r="B216" s="169" t="str">
        <f t="shared" si="6"/>
        <v>　</v>
      </c>
      <c r="C216" s="170" t="str">
        <f t="shared" si="7"/>
        <v>　</v>
      </c>
      <c r="D216" s="49">
        <v>203</v>
      </c>
      <c r="E216" s="179"/>
      <c r="F216" s="183" t="str">
        <f>IF(E216&lt;&gt;"",VLOOKUP(E216,申込書!A:C,3,0),"")</f>
        <v/>
      </c>
      <c r="G216" s="21"/>
      <c r="H216" s="51"/>
      <c r="I216" s="272"/>
      <c r="J216" s="51"/>
      <c r="K216" s="65"/>
      <c r="L216" s="237"/>
      <c r="M216" s="238"/>
      <c r="N216" s="239"/>
      <c r="O216" s="248"/>
      <c r="P216" s="246"/>
      <c r="Q216" s="247"/>
      <c r="R216" s="249"/>
      <c r="S216" s="243"/>
      <c r="T216" s="243"/>
      <c r="U216" s="249"/>
      <c r="V216" s="243"/>
      <c r="W216" s="243"/>
    </row>
    <row r="217" spans="2:23" x14ac:dyDescent="0.15">
      <c r="B217" s="169" t="str">
        <f t="shared" si="6"/>
        <v>　</v>
      </c>
      <c r="C217" s="170" t="str">
        <f t="shared" si="7"/>
        <v>　</v>
      </c>
      <c r="D217" s="49">
        <v>204</v>
      </c>
      <c r="E217" s="179"/>
      <c r="F217" s="183" t="str">
        <f>IF(E217&lt;&gt;"",VLOOKUP(E217,申込書!A:C,3,0),"")</f>
        <v/>
      </c>
      <c r="G217" s="21"/>
      <c r="H217" s="51"/>
      <c r="I217" s="272"/>
      <c r="J217" s="51"/>
      <c r="K217" s="65"/>
      <c r="L217" s="237"/>
      <c r="M217" s="238"/>
      <c r="N217" s="239"/>
      <c r="O217" s="248"/>
      <c r="P217" s="246"/>
      <c r="Q217" s="247"/>
      <c r="R217" s="249"/>
      <c r="S217" s="243"/>
      <c r="T217" s="243"/>
      <c r="U217" s="249"/>
      <c r="V217" s="243"/>
      <c r="W217" s="243"/>
    </row>
    <row r="218" spans="2:23" x14ac:dyDescent="0.15">
      <c r="B218" s="169" t="str">
        <f t="shared" si="6"/>
        <v>　</v>
      </c>
      <c r="C218" s="170" t="str">
        <f t="shared" si="7"/>
        <v>　</v>
      </c>
      <c r="D218" s="49">
        <v>205</v>
      </c>
      <c r="E218" s="179"/>
      <c r="F218" s="183" t="str">
        <f>IF(E218&lt;&gt;"",VLOOKUP(E218,申込書!A:C,3,0),"")</f>
        <v/>
      </c>
      <c r="G218" s="21"/>
      <c r="H218" s="51"/>
      <c r="I218" s="272"/>
      <c r="J218" s="51"/>
      <c r="K218" s="65"/>
      <c r="L218" s="237"/>
      <c r="M218" s="238"/>
      <c r="N218" s="239"/>
      <c r="O218" s="248"/>
      <c r="P218" s="246"/>
      <c r="Q218" s="247"/>
      <c r="R218" s="249"/>
      <c r="S218" s="243"/>
      <c r="T218" s="243"/>
      <c r="U218" s="249"/>
      <c r="V218" s="243"/>
      <c r="W218" s="243"/>
    </row>
    <row r="219" spans="2:23" x14ac:dyDescent="0.15">
      <c r="B219" s="169" t="str">
        <f t="shared" si="6"/>
        <v>　</v>
      </c>
      <c r="C219" s="170" t="str">
        <f t="shared" si="7"/>
        <v>　</v>
      </c>
      <c r="D219" s="49">
        <v>206</v>
      </c>
      <c r="E219" s="179"/>
      <c r="F219" s="183" t="str">
        <f>IF(E219&lt;&gt;"",VLOOKUP(E219,申込書!A:C,3,0),"")</f>
        <v/>
      </c>
      <c r="G219" s="21"/>
      <c r="H219" s="51"/>
      <c r="I219" s="272"/>
      <c r="J219" s="51"/>
      <c r="K219" s="65"/>
      <c r="L219" s="237"/>
      <c r="M219" s="238"/>
      <c r="N219" s="239"/>
      <c r="O219" s="248"/>
      <c r="P219" s="246"/>
      <c r="Q219" s="247"/>
      <c r="R219" s="249"/>
      <c r="S219" s="243"/>
      <c r="T219" s="243"/>
      <c r="U219" s="249"/>
      <c r="V219" s="243"/>
      <c r="W219" s="243"/>
    </row>
    <row r="220" spans="2:23" x14ac:dyDescent="0.15">
      <c r="B220" s="169" t="str">
        <f t="shared" si="6"/>
        <v>　</v>
      </c>
      <c r="C220" s="170" t="str">
        <f t="shared" si="7"/>
        <v>　</v>
      </c>
      <c r="D220" s="49">
        <v>207</v>
      </c>
      <c r="E220" s="179"/>
      <c r="F220" s="183" t="str">
        <f>IF(E220&lt;&gt;"",VLOOKUP(E220,申込書!A:C,3,0),"")</f>
        <v/>
      </c>
      <c r="G220" s="21"/>
      <c r="H220" s="51"/>
      <c r="I220" s="272"/>
      <c r="J220" s="51"/>
      <c r="K220" s="65"/>
      <c r="L220" s="237"/>
      <c r="M220" s="238"/>
      <c r="N220" s="239"/>
      <c r="O220" s="248"/>
      <c r="P220" s="246"/>
      <c r="Q220" s="247"/>
      <c r="R220" s="249"/>
      <c r="S220" s="243"/>
      <c r="T220" s="243"/>
      <c r="U220" s="249"/>
      <c r="V220" s="243"/>
      <c r="W220" s="243"/>
    </row>
    <row r="221" spans="2:23" x14ac:dyDescent="0.15">
      <c r="B221" s="169" t="str">
        <f t="shared" si="6"/>
        <v>　</v>
      </c>
      <c r="C221" s="170" t="str">
        <f t="shared" si="7"/>
        <v>　</v>
      </c>
      <c r="D221" s="49">
        <v>208</v>
      </c>
      <c r="E221" s="179"/>
      <c r="F221" s="183" t="str">
        <f>IF(E221&lt;&gt;"",VLOOKUP(E221,申込書!A:C,3,0),"")</f>
        <v/>
      </c>
      <c r="G221" s="21"/>
      <c r="H221" s="51"/>
      <c r="I221" s="272"/>
      <c r="J221" s="51"/>
      <c r="K221" s="65"/>
      <c r="L221" s="237"/>
      <c r="M221" s="238"/>
      <c r="N221" s="239"/>
      <c r="O221" s="248"/>
      <c r="P221" s="246"/>
      <c r="Q221" s="247"/>
      <c r="R221" s="249"/>
      <c r="S221" s="243"/>
      <c r="T221" s="243"/>
      <c r="U221" s="249"/>
      <c r="V221" s="243"/>
      <c r="W221" s="243"/>
    </row>
    <row r="222" spans="2:23" x14ac:dyDescent="0.15">
      <c r="B222" s="169" t="str">
        <f t="shared" si="6"/>
        <v>　</v>
      </c>
      <c r="C222" s="170" t="str">
        <f t="shared" si="7"/>
        <v>　</v>
      </c>
      <c r="D222" s="49">
        <v>209</v>
      </c>
      <c r="E222" s="179"/>
      <c r="F222" s="183" t="str">
        <f>IF(E222&lt;&gt;"",VLOOKUP(E222,申込書!A:C,3,0),"")</f>
        <v/>
      </c>
      <c r="G222" s="21"/>
      <c r="H222" s="51"/>
      <c r="I222" s="272"/>
      <c r="J222" s="51"/>
      <c r="K222" s="65"/>
      <c r="L222" s="237"/>
      <c r="M222" s="238"/>
      <c r="N222" s="239"/>
      <c r="O222" s="248"/>
      <c r="P222" s="246"/>
      <c r="Q222" s="247"/>
      <c r="R222" s="249"/>
      <c r="S222" s="243"/>
      <c r="T222" s="243"/>
      <c r="U222" s="249"/>
      <c r="V222" s="243"/>
      <c r="W222" s="243"/>
    </row>
    <row r="223" spans="2:23" x14ac:dyDescent="0.15">
      <c r="B223" s="169" t="str">
        <f t="shared" si="6"/>
        <v>　</v>
      </c>
      <c r="C223" s="170" t="str">
        <f t="shared" si="7"/>
        <v>　</v>
      </c>
      <c r="D223" s="49">
        <v>210</v>
      </c>
      <c r="E223" s="179"/>
      <c r="F223" s="183" t="str">
        <f>IF(E223&lt;&gt;"",VLOOKUP(E223,申込書!A:C,3,0),"")</f>
        <v/>
      </c>
      <c r="G223" s="21"/>
      <c r="H223" s="51"/>
      <c r="I223" s="272"/>
      <c r="J223" s="51"/>
      <c r="K223" s="65"/>
      <c r="L223" s="237"/>
      <c r="M223" s="238"/>
      <c r="N223" s="239"/>
      <c r="O223" s="248"/>
      <c r="P223" s="246"/>
      <c r="Q223" s="247"/>
      <c r="R223" s="249"/>
      <c r="S223" s="243"/>
      <c r="T223" s="243"/>
      <c r="U223" s="249"/>
      <c r="V223" s="243"/>
      <c r="W223" s="243"/>
    </row>
    <row r="224" spans="2:23" x14ac:dyDescent="0.15">
      <c r="B224" s="169" t="str">
        <f t="shared" si="6"/>
        <v>　</v>
      </c>
      <c r="C224" s="170" t="str">
        <f t="shared" si="7"/>
        <v>　</v>
      </c>
      <c r="D224" s="49">
        <v>211</v>
      </c>
      <c r="E224" s="179"/>
      <c r="F224" s="183" t="str">
        <f>IF(E224&lt;&gt;"",VLOOKUP(E224,申込書!A:C,3,0),"")</f>
        <v/>
      </c>
      <c r="G224" s="21"/>
      <c r="H224" s="51"/>
      <c r="I224" s="272"/>
      <c r="J224" s="51"/>
      <c r="K224" s="65"/>
      <c r="L224" s="237"/>
      <c r="M224" s="238"/>
      <c r="N224" s="239"/>
      <c r="O224" s="248"/>
      <c r="P224" s="246"/>
      <c r="Q224" s="247"/>
      <c r="R224" s="249"/>
      <c r="S224" s="243"/>
      <c r="T224" s="243"/>
      <c r="U224" s="249"/>
      <c r="V224" s="243"/>
      <c r="W224" s="243"/>
    </row>
    <row r="225" spans="2:23" x14ac:dyDescent="0.15">
      <c r="B225" s="169" t="str">
        <f t="shared" si="6"/>
        <v>　</v>
      </c>
      <c r="C225" s="170" t="str">
        <f t="shared" si="7"/>
        <v>　</v>
      </c>
      <c r="D225" s="49">
        <v>212</v>
      </c>
      <c r="E225" s="179"/>
      <c r="F225" s="183" t="str">
        <f>IF(E225&lt;&gt;"",VLOOKUP(E225,申込書!A:C,3,0),"")</f>
        <v/>
      </c>
      <c r="G225" s="21"/>
      <c r="H225" s="51"/>
      <c r="I225" s="272"/>
      <c r="J225" s="51"/>
      <c r="K225" s="65"/>
      <c r="L225" s="237"/>
      <c r="M225" s="238"/>
      <c r="N225" s="239"/>
      <c r="O225" s="248"/>
      <c r="P225" s="246"/>
      <c r="Q225" s="247"/>
      <c r="R225" s="249"/>
      <c r="S225" s="243"/>
      <c r="T225" s="243"/>
      <c r="U225" s="249"/>
      <c r="V225" s="243"/>
      <c r="W225" s="243"/>
    </row>
    <row r="226" spans="2:23" x14ac:dyDescent="0.15">
      <c r="B226" s="169" t="str">
        <f t="shared" si="6"/>
        <v>　</v>
      </c>
      <c r="C226" s="170" t="str">
        <f t="shared" si="7"/>
        <v>　</v>
      </c>
      <c r="D226" s="49">
        <v>213</v>
      </c>
      <c r="E226" s="179"/>
      <c r="F226" s="183" t="str">
        <f>IF(E226&lt;&gt;"",VLOOKUP(E226,申込書!A:C,3,0),"")</f>
        <v/>
      </c>
      <c r="G226" s="21"/>
      <c r="H226" s="51"/>
      <c r="I226" s="272"/>
      <c r="J226" s="51"/>
      <c r="K226" s="65"/>
      <c r="L226" s="237"/>
      <c r="M226" s="238"/>
      <c r="N226" s="239"/>
      <c r="O226" s="248"/>
      <c r="P226" s="246"/>
      <c r="Q226" s="247"/>
      <c r="R226" s="249"/>
      <c r="S226" s="243"/>
      <c r="T226" s="243"/>
      <c r="U226" s="249"/>
      <c r="V226" s="243"/>
      <c r="W226" s="243"/>
    </row>
    <row r="227" spans="2:23" x14ac:dyDescent="0.15">
      <c r="B227" s="169" t="str">
        <f t="shared" si="6"/>
        <v>　</v>
      </c>
      <c r="C227" s="170" t="str">
        <f t="shared" si="7"/>
        <v>　</v>
      </c>
      <c r="D227" s="49">
        <v>214</v>
      </c>
      <c r="E227" s="179"/>
      <c r="F227" s="183" t="str">
        <f>IF(E227&lt;&gt;"",VLOOKUP(E227,申込書!A:C,3,0),"")</f>
        <v/>
      </c>
      <c r="G227" s="21"/>
      <c r="H227" s="51"/>
      <c r="I227" s="272"/>
      <c r="J227" s="51"/>
      <c r="K227" s="65"/>
      <c r="L227" s="237"/>
      <c r="M227" s="238"/>
      <c r="N227" s="239"/>
      <c r="O227" s="248"/>
      <c r="P227" s="246"/>
      <c r="Q227" s="247"/>
      <c r="R227" s="249"/>
      <c r="S227" s="243"/>
      <c r="T227" s="243"/>
      <c r="U227" s="249"/>
      <c r="V227" s="243"/>
      <c r="W227" s="243"/>
    </row>
    <row r="228" spans="2:23" x14ac:dyDescent="0.15">
      <c r="B228" s="169" t="str">
        <f t="shared" si="6"/>
        <v>　</v>
      </c>
      <c r="C228" s="170" t="str">
        <f t="shared" si="7"/>
        <v>　</v>
      </c>
      <c r="D228" s="49">
        <v>215</v>
      </c>
      <c r="E228" s="179"/>
      <c r="F228" s="183" t="str">
        <f>IF(E228&lt;&gt;"",VLOOKUP(E228,申込書!A:C,3,0),"")</f>
        <v/>
      </c>
      <c r="G228" s="21"/>
      <c r="H228" s="51"/>
      <c r="I228" s="272"/>
      <c r="J228" s="51"/>
      <c r="K228" s="65"/>
      <c r="L228" s="237"/>
      <c r="M228" s="238"/>
      <c r="N228" s="239"/>
      <c r="O228" s="248"/>
      <c r="P228" s="246"/>
      <c r="Q228" s="247"/>
      <c r="R228" s="249"/>
      <c r="S228" s="243"/>
      <c r="T228" s="243"/>
      <c r="U228" s="249"/>
      <c r="V228" s="243"/>
      <c r="W228" s="243"/>
    </row>
    <row r="229" spans="2:23" x14ac:dyDescent="0.15">
      <c r="B229" s="169" t="str">
        <f t="shared" si="6"/>
        <v>　</v>
      </c>
      <c r="C229" s="170" t="str">
        <f t="shared" si="7"/>
        <v>　</v>
      </c>
      <c r="D229" s="49">
        <v>216</v>
      </c>
      <c r="E229" s="179"/>
      <c r="F229" s="183" t="str">
        <f>IF(E229&lt;&gt;"",VLOOKUP(E229,申込書!A:C,3,0),"")</f>
        <v/>
      </c>
      <c r="G229" s="21"/>
      <c r="H229" s="51"/>
      <c r="I229" s="272"/>
      <c r="J229" s="51"/>
      <c r="K229" s="65"/>
      <c r="L229" s="237"/>
      <c r="M229" s="238"/>
      <c r="N229" s="239"/>
      <c r="O229" s="248"/>
      <c r="P229" s="246"/>
      <c r="Q229" s="247"/>
      <c r="R229" s="249"/>
      <c r="S229" s="243"/>
      <c r="T229" s="243"/>
      <c r="U229" s="249"/>
      <c r="V229" s="243"/>
      <c r="W229" s="243"/>
    </row>
    <row r="230" spans="2:23" x14ac:dyDescent="0.15">
      <c r="B230" s="169" t="str">
        <f t="shared" si="6"/>
        <v>　</v>
      </c>
      <c r="C230" s="170" t="str">
        <f t="shared" si="7"/>
        <v>　</v>
      </c>
      <c r="D230" s="49">
        <v>217</v>
      </c>
      <c r="E230" s="179"/>
      <c r="F230" s="183" t="str">
        <f>IF(E230&lt;&gt;"",VLOOKUP(E230,申込書!A:C,3,0),"")</f>
        <v/>
      </c>
      <c r="G230" s="21"/>
      <c r="H230" s="51"/>
      <c r="I230" s="272"/>
      <c r="J230" s="51"/>
      <c r="K230" s="65"/>
      <c r="L230" s="237"/>
      <c r="M230" s="238"/>
      <c r="N230" s="239"/>
      <c r="O230" s="248"/>
      <c r="P230" s="246"/>
      <c r="Q230" s="247"/>
      <c r="R230" s="249"/>
      <c r="S230" s="243"/>
      <c r="T230" s="243"/>
      <c r="U230" s="249"/>
      <c r="V230" s="243"/>
      <c r="W230" s="243"/>
    </row>
    <row r="231" spans="2:23" x14ac:dyDescent="0.15">
      <c r="B231" s="169" t="str">
        <f t="shared" si="6"/>
        <v>　</v>
      </c>
      <c r="C231" s="170" t="str">
        <f t="shared" si="7"/>
        <v>　</v>
      </c>
      <c r="D231" s="49">
        <v>218</v>
      </c>
      <c r="E231" s="179"/>
      <c r="F231" s="183" t="str">
        <f>IF(E231&lt;&gt;"",VLOOKUP(E231,申込書!A:C,3,0),"")</f>
        <v/>
      </c>
      <c r="G231" s="21"/>
      <c r="H231" s="51"/>
      <c r="I231" s="272"/>
      <c r="J231" s="51"/>
      <c r="K231" s="65"/>
      <c r="L231" s="237"/>
      <c r="M231" s="238"/>
      <c r="N231" s="239"/>
      <c r="O231" s="248"/>
      <c r="P231" s="246"/>
      <c r="Q231" s="247"/>
      <c r="R231" s="249"/>
      <c r="S231" s="243"/>
      <c r="T231" s="243"/>
      <c r="U231" s="249"/>
      <c r="V231" s="243"/>
      <c r="W231" s="243"/>
    </row>
    <row r="232" spans="2:23" x14ac:dyDescent="0.15">
      <c r="B232" s="169" t="str">
        <f t="shared" si="6"/>
        <v>　</v>
      </c>
      <c r="C232" s="170" t="str">
        <f t="shared" si="7"/>
        <v>　</v>
      </c>
      <c r="D232" s="49">
        <v>219</v>
      </c>
      <c r="E232" s="179"/>
      <c r="F232" s="183" t="str">
        <f>IF(E232&lt;&gt;"",VLOOKUP(E232,申込書!A:C,3,0),"")</f>
        <v/>
      </c>
      <c r="G232" s="21"/>
      <c r="H232" s="51"/>
      <c r="I232" s="272"/>
      <c r="J232" s="51"/>
      <c r="K232" s="65"/>
      <c r="L232" s="237"/>
      <c r="M232" s="238"/>
      <c r="N232" s="239"/>
      <c r="O232" s="248"/>
      <c r="P232" s="246"/>
      <c r="Q232" s="247"/>
      <c r="R232" s="249"/>
      <c r="S232" s="243"/>
      <c r="T232" s="243"/>
      <c r="U232" s="249"/>
      <c r="V232" s="243"/>
      <c r="W232" s="243"/>
    </row>
    <row r="233" spans="2:23" x14ac:dyDescent="0.15">
      <c r="B233" s="169" t="str">
        <f t="shared" si="6"/>
        <v>　</v>
      </c>
      <c r="C233" s="170" t="str">
        <f t="shared" si="7"/>
        <v>　</v>
      </c>
      <c r="D233" s="49">
        <v>220</v>
      </c>
      <c r="E233" s="179"/>
      <c r="F233" s="183" t="str">
        <f>IF(E233&lt;&gt;"",VLOOKUP(E233,申込書!A:C,3,0),"")</f>
        <v/>
      </c>
      <c r="G233" s="21"/>
      <c r="H233" s="51"/>
      <c r="I233" s="272"/>
      <c r="J233" s="51"/>
      <c r="K233" s="65"/>
      <c r="L233" s="237"/>
      <c r="M233" s="238"/>
      <c r="N233" s="239"/>
      <c r="O233" s="248"/>
      <c r="P233" s="246"/>
      <c r="Q233" s="247"/>
      <c r="R233" s="249"/>
      <c r="S233" s="243"/>
      <c r="T233" s="243"/>
      <c r="U233" s="249"/>
      <c r="V233" s="243"/>
      <c r="W233" s="243"/>
    </row>
    <row r="234" spans="2:23" x14ac:dyDescent="0.15">
      <c r="B234" s="169" t="str">
        <f t="shared" si="6"/>
        <v>　</v>
      </c>
      <c r="C234" s="170" t="str">
        <f t="shared" si="7"/>
        <v>　</v>
      </c>
      <c r="D234" s="49">
        <v>221</v>
      </c>
      <c r="E234" s="179"/>
      <c r="F234" s="183" t="str">
        <f>IF(E234&lt;&gt;"",VLOOKUP(E234,申込書!A:C,3,0),"")</f>
        <v/>
      </c>
      <c r="G234" s="21"/>
      <c r="H234" s="51"/>
      <c r="I234" s="272"/>
      <c r="J234" s="51"/>
      <c r="K234" s="65"/>
      <c r="L234" s="237"/>
      <c r="M234" s="238"/>
      <c r="N234" s="239"/>
      <c r="O234" s="248"/>
      <c r="P234" s="246"/>
      <c r="Q234" s="247"/>
      <c r="R234" s="249"/>
      <c r="S234" s="243"/>
      <c r="T234" s="243"/>
      <c r="U234" s="249"/>
      <c r="V234" s="243"/>
      <c r="W234" s="243"/>
    </row>
    <row r="235" spans="2:23" x14ac:dyDescent="0.15">
      <c r="B235" s="169" t="str">
        <f t="shared" si="6"/>
        <v>　</v>
      </c>
      <c r="C235" s="170" t="str">
        <f t="shared" si="7"/>
        <v>　</v>
      </c>
      <c r="D235" s="49">
        <v>222</v>
      </c>
      <c r="E235" s="179"/>
      <c r="F235" s="183" t="str">
        <f>IF(E235&lt;&gt;"",VLOOKUP(E235,申込書!A:C,3,0),"")</f>
        <v/>
      </c>
      <c r="G235" s="21"/>
      <c r="H235" s="51"/>
      <c r="I235" s="272"/>
      <c r="J235" s="51"/>
      <c r="K235" s="65"/>
      <c r="L235" s="237"/>
      <c r="M235" s="238"/>
      <c r="N235" s="239"/>
      <c r="O235" s="248"/>
      <c r="P235" s="246"/>
      <c r="Q235" s="247"/>
      <c r="R235" s="249"/>
      <c r="S235" s="243"/>
      <c r="T235" s="243"/>
      <c r="U235" s="249"/>
      <c r="V235" s="243"/>
      <c r="W235" s="243"/>
    </row>
    <row r="236" spans="2:23" x14ac:dyDescent="0.15">
      <c r="B236" s="169" t="str">
        <f t="shared" si="6"/>
        <v>　</v>
      </c>
      <c r="C236" s="170" t="str">
        <f t="shared" si="7"/>
        <v>　</v>
      </c>
      <c r="D236" s="49">
        <v>223</v>
      </c>
      <c r="E236" s="179"/>
      <c r="F236" s="183" t="str">
        <f>IF(E236&lt;&gt;"",VLOOKUP(E236,申込書!A:C,3,0),"")</f>
        <v/>
      </c>
      <c r="G236" s="21"/>
      <c r="H236" s="51"/>
      <c r="I236" s="272"/>
      <c r="J236" s="51"/>
      <c r="K236" s="65"/>
      <c r="L236" s="237"/>
      <c r="M236" s="238"/>
      <c r="N236" s="239"/>
      <c r="O236" s="248"/>
      <c r="P236" s="246"/>
      <c r="Q236" s="247"/>
      <c r="R236" s="249"/>
      <c r="S236" s="243"/>
      <c r="T236" s="243"/>
      <c r="U236" s="249"/>
      <c r="V236" s="243"/>
      <c r="W236" s="243"/>
    </row>
    <row r="237" spans="2:23" x14ac:dyDescent="0.15">
      <c r="B237" s="169" t="str">
        <f t="shared" si="6"/>
        <v>　</v>
      </c>
      <c r="C237" s="170" t="str">
        <f t="shared" si="7"/>
        <v>　</v>
      </c>
      <c r="D237" s="49">
        <v>224</v>
      </c>
      <c r="E237" s="179"/>
      <c r="F237" s="183" t="str">
        <f>IF(E237&lt;&gt;"",VLOOKUP(E237,申込書!A:C,3,0),"")</f>
        <v/>
      </c>
      <c r="G237" s="21"/>
      <c r="H237" s="51"/>
      <c r="I237" s="272"/>
      <c r="J237" s="51"/>
      <c r="K237" s="65"/>
      <c r="L237" s="237"/>
      <c r="M237" s="238"/>
      <c r="N237" s="239"/>
      <c r="O237" s="248"/>
      <c r="P237" s="246"/>
      <c r="Q237" s="247"/>
      <c r="R237" s="249"/>
      <c r="S237" s="243"/>
      <c r="T237" s="243"/>
      <c r="U237" s="249"/>
      <c r="V237" s="243"/>
      <c r="W237" s="243"/>
    </row>
    <row r="238" spans="2:23" x14ac:dyDescent="0.15">
      <c r="B238" s="169" t="str">
        <f t="shared" si="6"/>
        <v>　</v>
      </c>
      <c r="C238" s="170" t="str">
        <f t="shared" si="7"/>
        <v>　</v>
      </c>
      <c r="D238" s="49">
        <v>225</v>
      </c>
      <c r="E238" s="179"/>
      <c r="F238" s="183" t="str">
        <f>IF(E238&lt;&gt;"",VLOOKUP(E238,申込書!A:C,3,0),"")</f>
        <v/>
      </c>
      <c r="G238" s="21"/>
      <c r="H238" s="51"/>
      <c r="I238" s="272"/>
      <c r="J238" s="51"/>
      <c r="K238" s="65"/>
      <c r="L238" s="237"/>
      <c r="M238" s="238"/>
      <c r="N238" s="239"/>
      <c r="O238" s="248"/>
      <c r="P238" s="246"/>
      <c r="Q238" s="247"/>
      <c r="R238" s="249"/>
      <c r="S238" s="243"/>
      <c r="T238" s="243"/>
      <c r="U238" s="249"/>
      <c r="V238" s="243"/>
      <c r="W238" s="243"/>
    </row>
    <row r="239" spans="2:23" x14ac:dyDescent="0.15">
      <c r="B239" s="169" t="str">
        <f t="shared" si="6"/>
        <v>　</v>
      </c>
      <c r="C239" s="170" t="str">
        <f t="shared" si="7"/>
        <v>　</v>
      </c>
      <c r="D239" s="49">
        <v>226</v>
      </c>
      <c r="E239" s="179"/>
      <c r="F239" s="183" t="str">
        <f>IF(E239&lt;&gt;"",VLOOKUP(E239,申込書!A:C,3,0),"")</f>
        <v/>
      </c>
      <c r="G239" s="21"/>
      <c r="H239" s="51"/>
      <c r="I239" s="272"/>
      <c r="J239" s="51"/>
      <c r="K239" s="65"/>
      <c r="L239" s="237"/>
      <c r="M239" s="238"/>
      <c r="N239" s="239"/>
      <c r="O239" s="248"/>
      <c r="P239" s="246"/>
      <c r="Q239" s="247"/>
      <c r="R239" s="249"/>
      <c r="S239" s="243"/>
      <c r="T239" s="243"/>
      <c r="U239" s="249"/>
      <c r="V239" s="243"/>
      <c r="W239" s="243"/>
    </row>
    <row r="240" spans="2:23" x14ac:dyDescent="0.15">
      <c r="B240" s="169" t="str">
        <f t="shared" si="6"/>
        <v>　</v>
      </c>
      <c r="C240" s="170" t="str">
        <f t="shared" si="7"/>
        <v>　</v>
      </c>
      <c r="D240" s="49">
        <v>227</v>
      </c>
      <c r="E240" s="179"/>
      <c r="F240" s="183" t="str">
        <f>IF(E240&lt;&gt;"",VLOOKUP(E240,申込書!A:C,3,0),"")</f>
        <v/>
      </c>
      <c r="G240" s="21"/>
      <c r="H240" s="51"/>
      <c r="I240" s="272"/>
      <c r="J240" s="51"/>
      <c r="K240" s="65"/>
      <c r="L240" s="237"/>
      <c r="M240" s="238"/>
      <c r="N240" s="239"/>
      <c r="O240" s="248"/>
      <c r="P240" s="246"/>
      <c r="Q240" s="247"/>
      <c r="R240" s="249"/>
      <c r="S240" s="243"/>
      <c r="T240" s="243"/>
      <c r="U240" s="249"/>
      <c r="V240" s="243"/>
      <c r="W240" s="243"/>
    </row>
    <row r="241" spans="2:23" x14ac:dyDescent="0.15">
      <c r="B241" s="169" t="str">
        <f t="shared" si="6"/>
        <v>　</v>
      </c>
      <c r="C241" s="170" t="str">
        <f t="shared" si="7"/>
        <v>　</v>
      </c>
      <c r="D241" s="49">
        <v>228</v>
      </c>
      <c r="E241" s="179"/>
      <c r="F241" s="183" t="str">
        <f>IF(E241&lt;&gt;"",VLOOKUP(E241,申込書!A:C,3,0),"")</f>
        <v/>
      </c>
      <c r="G241" s="21"/>
      <c r="H241" s="51"/>
      <c r="I241" s="272"/>
      <c r="J241" s="51"/>
      <c r="K241" s="65"/>
      <c r="L241" s="237"/>
      <c r="M241" s="238"/>
      <c r="N241" s="239"/>
      <c r="O241" s="248"/>
      <c r="P241" s="246"/>
      <c r="Q241" s="247"/>
      <c r="R241" s="249"/>
      <c r="S241" s="243"/>
      <c r="T241" s="243"/>
      <c r="U241" s="249"/>
      <c r="V241" s="243"/>
      <c r="W241" s="243"/>
    </row>
    <row r="242" spans="2:23" x14ac:dyDescent="0.15">
      <c r="B242" s="169" t="str">
        <f t="shared" si="6"/>
        <v>　</v>
      </c>
      <c r="C242" s="170" t="str">
        <f t="shared" si="7"/>
        <v>　</v>
      </c>
      <c r="D242" s="49">
        <v>229</v>
      </c>
      <c r="E242" s="179"/>
      <c r="F242" s="183" t="str">
        <f>IF(E242&lt;&gt;"",VLOOKUP(E242,申込書!A:C,3,0),"")</f>
        <v/>
      </c>
      <c r="G242" s="21"/>
      <c r="H242" s="51"/>
      <c r="I242" s="272"/>
      <c r="J242" s="51"/>
      <c r="K242" s="65"/>
      <c r="L242" s="237"/>
      <c r="M242" s="238"/>
      <c r="N242" s="239"/>
      <c r="O242" s="248"/>
      <c r="P242" s="246"/>
      <c r="Q242" s="247"/>
      <c r="R242" s="249"/>
      <c r="S242" s="243"/>
      <c r="T242" s="243"/>
      <c r="U242" s="249"/>
      <c r="V242" s="243"/>
      <c r="W242" s="243"/>
    </row>
    <row r="243" spans="2:23" x14ac:dyDescent="0.15">
      <c r="B243" s="169" t="str">
        <f t="shared" si="6"/>
        <v>　</v>
      </c>
      <c r="C243" s="170" t="str">
        <f t="shared" si="7"/>
        <v>　</v>
      </c>
      <c r="D243" s="49">
        <v>230</v>
      </c>
      <c r="E243" s="179"/>
      <c r="F243" s="183" t="str">
        <f>IF(E243&lt;&gt;"",VLOOKUP(E243,申込書!A:C,3,0),"")</f>
        <v/>
      </c>
      <c r="G243" s="21"/>
      <c r="H243" s="51"/>
      <c r="I243" s="272"/>
      <c r="J243" s="51"/>
      <c r="K243" s="65"/>
      <c r="L243" s="237"/>
      <c r="M243" s="238"/>
      <c r="N243" s="239"/>
      <c r="O243" s="248"/>
      <c r="P243" s="246"/>
      <c r="Q243" s="247"/>
      <c r="R243" s="249"/>
      <c r="S243" s="243"/>
      <c r="T243" s="243"/>
      <c r="U243" s="249"/>
      <c r="V243" s="243"/>
      <c r="W243" s="243"/>
    </row>
    <row r="244" spans="2:23" x14ac:dyDescent="0.15">
      <c r="B244" s="169" t="str">
        <f t="shared" si="6"/>
        <v>　</v>
      </c>
      <c r="C244" s="170" t="str">
        <f t="shared" si="7"/>
        <v>　</v>
      </c>
      <c r="D244" s="49">
        <v>231</v>
      </c>
      <c r="E244" s="179"/>
      <c r="F244" s="183" t="str">
        <f>IF(E244&lt;&gt;"",VLOOKUP(E244,申込書!A:C,3,0),"")</f>
        <v/>
      </c>
      <c r="G244" s="21"/>
      <c r="H244" s="51"/>
      <c r="I244" s="272"/>
      <c r="J244" s="51"/>
      <c r="K244" s="65"/>
      <c r="L244" s="237"/>
      <c r="M244" s="238"/>
      <c r="N244" s="239"/>
      <c r="O244" s="248"/>
      <c r="P244" s="246"/>
      <c r="Q244" s="247"/>
      <c r="R244" s="249"/>
      <c r="S244" s="243"/>
      <c r="T244" s="243"/>
      <c r="U244" s="249"/>
      <c r="V244" s="243"/>
      <c r="W244" s="243"/>
    </row>
    <row r="245" spans="2:23" x14ac:dyDescent="0.15">
      <c r="B245" s="169" t="str">
        <f t="shared" si="6"/>
        <v>　</v>
      </c>
      <c r="C245" s="170" t="str">
        <f t="shared" si="7"/>
        <v>　</v>
      </c>
      <c r="D245" s="49">
        <v>232</v>
      </c>
      <c r="E245" s="179"/>
      <c r="F245" s="183" t="str">
        <f>IF(E245&lt;&gt;"",VLOOKUP(E245,申込書!A:C,3,0),"")</f>
        <v/>
      </c>
      <c r="G245" s="21"/>
      <c r="H245" s="51"/>
      <c r="I245" s="272"/>
      <c r="J245" s="51"/>
      <c r="K245" s="65"/>
      <c r="L245" s="237"/>
      <c r="M245" s="238"/>
      <c r="N245" s="239"/>
      <c r="O245" s="248"/>
      <c r="P245" s="246"/>
      <c r="Q245" s="247"/>
      <c r="R245" s="249"/>
      <c r="S245" s="243"/>
      <c r="T245" s="243"/>
      <c r="U245" s="249"/>
      <c r="V245" s="243"/>
      <c r="W245" s="243"/>
    </row>
    <row r="246" spans="2:23" x14ac:dyDescent="0.15">
      <c r="B246" s="169" t="str">
        <f t="shared" si="6"/>
        <v>　</v>
      </c>
      <c r="C246" s="170" t="str">
        <f t="shared" si="7"/>
        <v>　</v>
      </c>
      <c r="D246" s="49">
        <v>233</v>
      </c>
      <c r="E246" s="179"/>
      <c r="F246" s="183" t="str">
        <f>IF(E246&lt;&gt;"",VLOOKUP(E246,申込書!A:C,3,0),"")</f>
        <v/>
      </c>
      <c r="G246" s="21"/>
      <c r="H246" s="51"/>
      <c r="I246" s="272"/>
      <c r="J246" s="51"/>
      <c r="K246" s="65"/>
      <c r="L246" s="237"/>
      <c r="M246" s="238"/>
      <c r="N246" s="239"/>
      <c r="O246" s="248"/>
      <c r="P246" s="246"/>
      <c r="Q246" s="247"/>
      <c r="R246" s="249"/>
      <c r="S246" s="243"/>
      <c r="T246" s="243"/>
      <c r="U246" s="249"/>
      <c r="V246" s="243"/>
      <c r="W246" s="243"/>
    </row>
    <row r="247" spans="2:23" x14ac:dyDescent="0.15">
      <c r="B247" s="169" t="str">
        <f t="shared" si="6"/>
        <v>　</v>
      </c>
      <c r="C247" s="170" t="str">
        <f t="shared" si="7"/>
        <v>　</v>
      </c>
      <c r="D247" s="49">
        <v>234</v>
      </c>
      <c r="E247" s="179"/>
      <c r="F247" s="183" t="str">
        <f>IF(E247&lt;&gt;"",VLOOKUP(E247,申込書!A:C,3,0),"")</f>
        <v/>
      </c>
      <c r="G247" s="21"/>
      <c r="H247" s="51"/>
      <c r="I247" s="272"/>
      <c r="J247" s="51"/>
      <c r="K247" s="65"/>
      <c r="L247" s="237"/>
      <c r="M247" s="238"/>
      <c r="N247" s="239"/>
      <c r="O247" s="248"/>
      <c r="P247" s="246"/>
      <c r="Q247" s="247"/>
      <c r="R247" s="249"/>
      <c r="S247" s="243"/>
      <c r="T247" s="243"/>
      <c r="U247" s="249"/>
      <c r="V247" s="243"/>
      <c r="W247" s="243"/>
    </row>
    <row r="248" spans="2:23" x14ac:dyDescent="0.15">
      <c r="B248" s="169" t="str">
        <f t="shared" si="6"/>
        <v>　</v>
      </c>
      <c r="C248" s="170" t="str">
        <f t="shared" si="7"/>
        <v>　</v>
      </c>
      <c r="D248" s="49">
        <v>235</v>
      </c>
      <c r="E248" s="179"/>
      <c r="F248" s="183" t="str">
        <f>IF(E248&lt;&gt;"",VLOOKUP(E248,申込書!A:C,3,0),"")</f>
        <v/>
      </c>
      <c r="G248" s="21"/>
      <c r="H248" s="51"/>
      <c r="I248" s="272"/>
      <c r="J248" s="51"/>
      <c r="K248" s="65"/>
      <c r="L248" s="237"/>
      <c r="M248" s="238"/>
      <c r="N248" s="239"/>
      <c r="O248" s="248"/>
      <c r="P248" s="246"/>
      <c r="Q248" s="247"/>
      <c r="R248" s="249"/>
      <c r="S248" s="243"/>
      <c r="T248" s="243"/>
      <c r="U248" s="249"/>
      <c r="V248" s="243"/>
      <c r="W248" s="243"/>
    </row>
    <row r="249" spans="2:23" x14ac:dyDescent="0.15">
      <c r="B249" s="169" t="str">
        <f t="shared" si="6"/>
        <v>　</v>
      </c>
      <c r="C249" s="170" t="str">
        <f t="shared" si="7"/>
        <v>　</v>
      </c>
      <c r="D249" s="49">
        <v>236</v>
      </c>
      <c r="E249" s="179"/>
      <c r="F249" s="183" t="str">
        <f>IF(E249&lt;&gt;"",VLOOKUP(E249,申込書!A:C,3,0),"")</f>
        <v/>
      </c>
      <c r="G249" s="21"/>
      <c r="H249" s="51"/>
      <c r="I249" s="272"/>
      <c r="J249" s="51"/>
      <c r="K249" s="65"/>
      <c r="L249" s="237"/>
      <c r="M249" s="238"/>
      <c r="N249" s="239"/>
      <c r="O249" s="248"/>
      <c r="P249" s="246"/>
      <c r="Q249" s="247"/>
      <c r="R249" s="249"/>
      <c r="S249" s="243"/>
      <c r="T249" s="243"/>
      <c r="U249" s="249"/>
      <c r="V249" s="243"/>
      <c r="W249" s="243"/>
    </row>
    <row r="250" spans="2:23" x14ac:dyDescent="0.15">
      <c r="B250" s="169" t="str">
        <f t="shared" si="6"/>
        <v>　</v>
      </c>
      <c r="C250" s="170" t="str">
        <f t="shared" si="7"/>
        <v>　</v>
      </c>
      <c r="D250" s="49">
        <v>237</v>
      </c>
      <c r="E250" s="179"/>
      <c r="F250" s="183" t="str">
        <f>IF(E250&lt;&gt;"",VLOOKUP(E250,申込書!A:C,3,0),"")</f>
        <v/>
      </c>
      <c r="G250" s="21"/>
      <c r="H250" s="51"/>
      <c r="I250" s="272"/>
      <c r="J250" s="51"/>
      <c r="K250" s="65"/>
      <c r="L250" s="237"/>
      <c r="M250" s="238"/>
      <c r="N250" s="239"/>
      <c r="O250" s="248"/>
      <c r="P250" s="246"/>
      <c r="Q250" s="247"/>
      <c r="R250" s="249"/>
      <c r="S250" s="243"/>
      <c r="T250" s="243"/>
      <c r="U250" s="249"/>
      <c r="V250" s="243"/>
      <c r="W250" s="243"/>
    </row>
    <row r="251" spans="2:23" x14ac:dyDescent="0.15">
      <c r="B251" s="169" t="str">
        <f t="shared" si="6"/>
        <v>　</v>
      </c>
      <c r="C251" s="170" t="str">
        <f t="shared" si="7"/>
        <v>　</v>
      </c>
      <c r="D251" s="49">
        <v>238</v>
      </c>
      <c r="E251" s="179"/>
      <c r="F251" s="183" t="str">
        <f>IF(E251&lt;&gt;"",VLOOKUP(E251,申込書!A:C,3,0),"")</f>
        <v/>
      </c>
      <c r="G251" s="21"/>
      <c r="H251" s="51"/>
      <c r="I251" s="272"/>
      <c r="J251" s="51"/>
      <c r="K251" s="65"/>
      <c r="L251" s="237"/>
      <c r="M251" s="238"/>
      <c r="N251" s="239"/>
      <c r="O251" s="248"/>
      <c r="P251" s="246"/>
      <c r="Q251" s="247"/>
      <c r="R251" s="249"/>
      <c r="S251" s="243"/>
      <c r="T251" s="243"/>
      <c r="U251" s="249"/>
      <c r="V251" s="243"/>
      <c r="W251" s="243"/>
    </row>
    <row r="252" spans="2:23" x14ac:dyDescent="0.15">
      <c r="B252" s="169" t="str">
        <f t="shared" si="6"/>
        <v>　</v>
      </c>
      <c r="C252" s="170" t="str">
        <f t="shared" si="7"/>
        <v>　</v>
      </c>
      <c r="D252" s="49">
        <v>239</v>
      </c>
      <c r="E252" s="179"/>
      <c r="F252" s="183" t="str">
        <f>IF(E252&lt;&gt;"",VLOOKUP(E252,申込書!A:C,3,0),"")</f>
        <v/>
      </c>
      <c r="G252" s="21"/>
      <c r="H252" s="51"/>
      <c r="I252" s="272"/>
      <c r="J252" s="51"/>
      <c r="K252" s="65"/>
      <c r="L252" s="237"/>
      <c r="M252" s="238"/>
      <c r="N252" s="239"/>
      <c r="O252" s="248"/>
      <c r="P252" s="246"/>
      <c r="Q252" s="247"/>
      <c r="R252" s="249"/>
      <c r="S252" s="243"/>
      <c r="T252" s="243"/>
      <c r="U252" s="249"/>
      <c r="V252" s="243"/>
      <c r="W252" s="243"/>
    </row>
    <row r="253" spans="2:23" x14ac:dyDescent="0.15">
      <c r="B253" s="169" t="str">
        <f t="shared" si="6"/>
        <v>　</v>
      </c>
      <c r="C253" s="170" t="str">
        <f t="shared" si="7"/>
        <v>　</v>
      </c>
      <c r="D253" s="49">
        <v>240</v>
      </c>
      <c r="E253" s="179"/>
      <c r="F253" s="183" t="str">
        <f>IF(E253&lt;&gt;"",VLOOKUP(E253,申込書!A:C,3,0),"")</f>
        <v/>
      </c>
      <c r="G253" s="21"/>
      <c r="H253" s="51"/>
      <c r="I253" s="272"/>
      <c r="J253" s="51"/>
      <c r="K253" s="65"/>
      <c r="L253" s="237"/>
      <c r="M253" s="238"/>
      <c r="N253" s="239"/>
      <c r="O253" s="248"/>
      <c r="P253" s="246"/>
      <c r="Q253" s="247"/>
      <c r="R253" s="249"/>
      <c r="S253" s="243"/>
      <c r="T253" s="243"/>
      <c r="U253" s="249"/>
      <c r="V253" s="243"/>
      <c r="W253" s="243"/>
    </row>
    <row r="254" spans="2:23" x14ac:dyDescent="0.15">
      <c r="B254" s="169" t="str">
        <f t="shared" si="6"/>
        <v>　</v>
      </c>
      <c r="C254" s="170" t="str">
        <f t="shared" si="7"/>
        <v>　</v>
      </c>
      <c r="D254" s="49">
        <v>241</v>
      </c>
      <c r="E254" s="179"/>
      <c r="F254" s="183" t="str">
        <f>IF(E254&lt;&gt;"",VLOOKUP(E254,申込書!A:C,3,0),"")</f>
        <v/>
      </c>
      <c r="G254" s="21"/>
      <c r="H254" s="51"/>
      <c r="I254" s="272"/>
      <c r="J254" s="51"/>
      <c r="K254" s="65"/>
      <c r="L254" s="237"/>
      <c r="M254" s="238"/>
      <c r="N254" s="239"/>
      <c r="O254" s="248"/>
      <c r="P254" s="246"/>
      <c r="Q254" s="247"/>
      <c r="R254" s="249"/>
      <c r="S254" s="243"/>
      <c r="T254" s="243"/>
      <c r="U254" s="249"/>
      <c r="V254" s="243"/>
      <c r="W254" s="243"/>
    </row>
    <row r="255" spans="2:23" x14ac:dyDescent="0.15">
      <c r="B255" s="169" t="str">
        <f t="shared" si="6"/>
        <v>　</v>
      </c>
      <c r="C255" s="170" t="str">
        <f t="shared" si="7"/>
        <v>　</v>
      </c>
      <c r="D255" s="49">
        <v>242</v>
      </c>
      <c r="E255" s="179"/>
      <c r="F255" s="183" t="str">
        <f>IF(E255&lt;&gt;"",VLOOKUP(E255,申込書!A:C,3,0),"")</f>
        <v/>
      </c>
      <c r="G255" s="21"/>
      <c r="H255" s="51"/>
      <c r="I255" s="272"/>
      <c r="J255" s="51"/>
      <c r="K255" s="65"/>
      <c r="L255" s="237"/>
      <c r="M255" s="238"/>
      <c r="N255" s="239"/>
      <c r="O255" s="248"/>
      <c r="P255" s="246"/>
      <c r="Q255" s="247"/>
      <c r="R255" s="249"/>
      <c r="S255" s="243"/>
      <c r="T255" s="243"/>
      <c r="U255" s="249"/>
      <c r="V255" s="243"/>
      <c r="W255" s="243"/>
    </row>
    <row r="256" spans="2:23" x14ac:dyDescent="0.15">
      <c r="B256" s="169" t="str">
        <f t="shared" si="6"/>
        <v>　</v>
      </c>
      <c r="C256" s="170" t="str">
        <f t="shared" si="7"/>
        <v>　</v>
      </c>
      <c r="D256" s="49">
        <v>243</v>
      </c>
      <c r="E256" s="179"/>
      <c r="F256" s="183" t="str">
        <f>IF(E256&lt;&gt;"",VLOOKUP(E256,申込書!A:C,3,0),"")</f>
        <v/>
      </c>
      <c r="G256" s="21"/>
      <c r="H256" s="51"/>
      <c r="I256" s="272"/>
      <c r="J256" s="51"/>
      <c r="K256" s="65"/>
      <c r="L256" s="237"/>
      <c r="M256" s="238"/>
      <c r="N256" s="239"/>
      <c r="O256" s="248"/>
      <c r="P256" s="246"/>
      <c r="Q256" s="247"/>
      <c r="R256" s="249"/>
      <c r="S256" s="243"/>
      <c r="T256" s="243"/>
      <c r="U256" s="249"/>
      <c r="V256" s="243"/>
      <c r="W256" s="243"/>
    </row>
    <row r="257" spans="2:23" x14ac:dyDescent="0.15">
      <c r="B257" s="169" t="str">
        <f t="shared" si="6"/>
        <v>　</v>
      </c>
      <c r="C257" s="170" t="str">
        <f t="shared" si="7"/>
        <v>　</v>
      </c>
      <c r="D257" s="49">
        <v>244</v>
      </c>
      <c r="E257" s="179"/>
      <c r="F257" s="183" t="str">
        <f>IF(E257&lt;&gt;"",VLOOKUP(E257,申込書!A:C,3,0),"")</f>
        <v/>
      </c>
      <c r="G257" s="21"/>
      <c r="H257" s="51"/>
      <c r="I257" s="272"/>
      <c r="J257" s="51"/>
      <c r="K257" s="65"/>
      <c r="L257" s="237"/>
      <c r="M257" s="238"/>
      <c r="N257" s="239"/>
      <c r="O257" s="248"/>
      <c r="P257" s="246"/>
      <c r="Q257" s="247"/>
      <c r="R257" s="249"/>
      <c r="S257" s="243"/>
      <c r="T257" s="243"/>
      <c r="U257" s="249"/>
      <c r="V257" s="243"/>
      <c r="W257" s="243"/>
    </row>
    <row r="258" spans="2:23" x14ac:dyDescent="0.15">
      <c r="B258" s="169" t="str">
        <f t="shared" si="6"/>
        <v>　</v>
      </c>
      <c r="C258" s="170" t="str">
        <f t="shared" si="7"/>
        <v>　</v>
      </c>
      <c r="D258" s="49">
        <v>245</v>
      </c>
      <c r="E258" s="179"/>
      <c r="F258" s="183" t="str">
        <f>IF(E258&lt;&gt;"",VLOOKUP(E258,申込書!A:C,3,0),"")</f>
        <v/>
      </c>
      <c r="G258" s="21"/>
      <c r="H258" s="51"/>
      <c r="I258" s="272"/>
      <c r="J258" s="51"/>
      <c r="K258" s="65"/>
      <c r="L258" s="237"/>
      <c r="M258" s="238"/>
      <c r="N258" s="239"/>
      <c r="O258" s="248"/>
      <c r="P258" s="246"/>
      <c r="Q258" s="247"/>
      <c r="R258" s="249"/>
      <c r="S258" s="243"/>
      <c r="T258" s="243"/>
      <c r="U258" s="249"/>
      <c r="V258" s="243"/>
      <c r="W258" s="243"/>
    </row>
    <row r="259" spans="2:23" x14ac:dyDescent="0.15">
      <c r="B259" s="169" t="str">
        <f t="shared" si="6"/>
        <v>　</v>
      </c>
      <c r="C259" s="170" t="str">
        <f t="shared" si="7"/>
        <v>　</v>
      </c>
      <c r="D259" s="49">
        <v>246</v>
      </c>
      <c r="E259" s="179"/>
      <c r="F259" s="183" t="str">
        <f>IF(E259&lt;&gt;"",VLOOKUP(E259,申込書!A:C,3,0),"")</f>
        <v/>
      </c>
      <c r="G259" s="21"/>
      <c r="H259" s="51"/>
      <c r="I259" s="272"/>
      <c r="J259" s="51"/>
      <c r="K259" s="65"/>
      <c r="L259" s="237"/>
      <c r="M259" s="238"/>
      <c r="N259" s="239"/>
      <c r="O259" s="248"/>
      <c r="P259" s="246"/>
      <c r="Q259" s="247"/>
      <c r="R259" s="249"/>
      <c r="S259" s="243"/>
      <c r="T259" s="243"/>
      <c r="U259" s="249"/>
      <c r="V259" s="243"/>
      <c r="W259" s="243"/>
    </row>
    <row r="260" spans="2:23" x14ac:dyDescent="0.15">
      <c r="B260" s="169" t="str">
        <f t="shared" si="6"/>
        <v>　</v>
      </c>
      <c r="C260" s="170" t="str">
        <f t="shared" si="7"/>
        <v>　</v>
      </c>
      <c r="D260" s="49">
        <v>247</v>
      </c>
      <c r="E260" s="179"/>
      <c r="F260" s="183" t="str">
        <f>IF(E260&lt;&gt;"",VLOOKUP(E260,申込書!A:C,3,0),"")</f>
        <v/>
      </c>
      <c r="G260" s="21"/>
      <c r="H260" s="51"/>
      <c r="I260" s="272"/>
      <c r="J260" s="51"/>
      <c r="K260" s="65"/>
      <c r="L260" s="237"/>
      <c r="M260" s="238"/>
      <c r="N260" s="239"/>
      <c r="O260" s="248"/>
      <c r="P260" s="246"/>
      <c r="Q260" s="247"/>
      <c r="R260" s="249"/>
      <c r="S260" s="243"/>
      <c r="T260" s="243"/>
      <c r="U260" s="249"/>
      <c r="V260" s="243"/>
      <c r="W260" s="243"/>
    </row>
    <row r="261" spans="2:23" x14ac:dyDescent="0.15">
      <c r="B261" s="169" t="str">
        <f t="shared" si="6"/>
        <v>　</v>
      </c>
      <c r="C261" s="170" t="str">
        <f t="shared" si="7"/>
        <v>　</v>
      </c>
      <c r="D261" s="49">
        <v>248</v>
      </c>
      <c r="E261" s="179"/>
      <c r="F261" s="183" t="str">
        <f>IF(E261&lt;&gt;"",VLOOKUP(E261,申込書!A:C,3,0),"")</f>
        <v/>
      </c>
      <c r="G261" s="21"/>
      <c r="H261" s="51"/>
      <c r="I261" s="272"/>
      <c r="J261" s="51"/>
      <c r="K261" s="65"/>
      <c r="L261" s="237"/>
      <c r="M261" s="238"/>
      <c r="N261" s="239"/>
      <c r="O261" s="248"/>
      <c r="P261" s="246"/>
      <c r="Q261" s="247"/>
      <c r="R261" s="249"/>
      <c r="S261" s="243"/>
      <c r="T261" s="243"/>
      <c r="U261" s="249"/>
      <c r="V261" s="243"/>
      <c r="W261" s="243"/>
    </row>
    <row r="262" spans="2:23" x14ac:dyDescent="0.15">
      <c r="B262" s="169" t="str">
        <f t="shared" si="6"/>
        <v>　</v>
      </c>
      <c r="C262" s="170" t="str">
        <f t="shared" si="7"/>
        <v>　</v>
      </c>
      <c r="D262" s="49">
        <v>249</v>
      </c>
      <c r="E262" s="179"/>
      <c r="F262" s="183" t="str">
        <f>IF(E262&lt;&gt;"",VLOOKUP(E262,申込書!A:C,3,0),"")</f>
        <v/>
      </c>
      <c r="G262" s="21"/>
      <c r="H262" s="51"/>
      <c r="I262" s="272"/>
      <c r="J262" s="51"/>
      <c r="K262" s="65"/>
      <c r="L262" s="237"/>
      <c r="M262" s="238"/>
      <c r="N262" s="239"/>
      <c r="O262" s="248"/>
      <c r="P262" s="246"/>
      <c r="Q262" s="247"/>
      <c r="R262" s="249"/>
      <c r="S262" s="243"/>
      <c r="T262" s="243"/>
      <c r="U262" s="249"/>
      <c r="V262" s="243"/>
      <c r="W262" s="243"/>
    </row>
    <row r="263" spans="2:23" x14ac:dyDescent="0.15">
      <c r="B263" s="169" t="str">
        <f t="shared" si="6"/>
        <v>　</v>
      </c>
      <c r="C263" s="170" t="str">
        <f t="shared" si="7"/>
        <v>　</v>
      </c>
      <c r="D263" s="49">
        <v>250</v>
      </c>
      <c r="E263" s="179"/>
      <c r="F263" s="183" t="str">
        <f>IF(E263&lt;&gt;"",VLOOKUP(E263,申込書!A:C,3,0),"")</f>
        <v/>
      </c>
      <c r="G263" s="21"/>
      <c r="H263" s="51"/>
      <c r="I263" s="272"/>
      <c r="J263" s="51"/>
      <c r="K263" s="65"/>
      <c r="L263" s="237"/>
      <c r="M263" s="238"/>
      <c r="N263" s="239"/>
      <c r="O263" s="248"/>
      <c r="P263" s="246"/>
      <c r="Q263" s="247"/>
      <c r="R263" s="249"/>
      <c r="S263" s="243"/>
      <c r="T263" s="243"/>
      <c r="U263" s="249"/>
      <c r="V263" s="243"/>
      <c r="W263" s="243"/>
    </row>
    <row r="264" spans="2:23" x14ac:dyDescent="0.15">
      <c r="B264" s="169" t="str">
        <f t="shared" si="6"/>
        <v>　</v>
      </c>
      <c r="C264" s="170" t="str">
        <f t="shared" si="7"/>
        <v>　</v>
      </c>
      <c r="D264" s="49">
        <v>251</v>
      </c>
      <c r="E264" s="179"/>
      <c r="F264" s="183" t="str">
        <f>IF(E264&lt;&gt;"",VLOOKUP(E264,申込書!A:C,3,0),"")</f>
        <v/>
      </c>
      <c r="G264" s="21"/>
      <c r="H264" s="51"/>
      <c r="I264" s="272"/>
      <c r="J264" s="51"/>
      <c r="K264" s="65"/>
      <c r="L264" s="237"/>
      <c r="M264" s="238"/>
      <c r="N264" s="239"/>
      <c r="O264" s="248"/>
      <c r="P264" s="246"/>
      <c r="Q264" s="247"/>
      <c r="R264" s="249"/>
      <c r="S264" s="243"/>
      <c r="T264" s="243"/>
      <c r="U264" s="249"/>
      <c r="V264" s="243"/>
      <c r="W264" s="243"/>
    </row>
    <row r="265" spans="2:23" x14ac:dyDescent="0.15">
      <c r="B265" s="169" t="str">
        <f t="shared" si="6"/>
        <v>　</v>
      </c>
      <c r="C265" s="170" t="str">
        <f t="shared" si="7"/>
        <v>　</v>
      </c>
      <c r="D265" s="49">
        <v>252</v>
      </c>
      <c r="E265" s="179"/>
      <c r="F265" s="183" t="str">
        <f>IF(E265&lt;&gt;"",VLOOKUP(E265,申込書!A:C,3,0),"")</f>
        <v/>
      </c>
      <c r="G265" s="21"/>
      <c r="H265" s="51"/>
      <c r="I265" s="272"/>
      <c r="J265" s="51"/>
      <c r="K265" s="65"/>
      <c r="L265" s="237"/>
      <c r="M265" s="238"/>
      <c r="N265" s="239"/>
      <c r="O265" s="248"/>
      <c r="P265" s="246"/>
      <c r="Q265" s="247"/>
      <c r="R265" s="249"/>
      <c r="S265" s="243"/>
      <c r="T265" s="243"/>
      <c r="U265" s="249"/>
      <c r="V265" s="243"/>
      <c r="W265" s="243"/>
    </row>
    <row r="266" spans="2:23" x14ac:dyDescent="0.15">
      <c r="B266" s="169" t="str">
        <f t="shared" si="6"/>
        <v>　</v>
      </c>
      <c r="C266" s="170" t="str">
        <f t="shared" si="7"/>
        <v>　</v>
      </c>
      <c r="D266" s="49">
        <v>253</v>
      </c>
      <c r="E266" s="179"/>
      <c r="F266" s="183" t="str">
        <f>IF(E266&lt;&gt;"",VLOOKUP(E266,申込書!A:C,3,0),"")</f>
        <v/>
      </c>
      <c r="G266" s="21"/>
      <c r="H266" s="51"/>
      <c r="I266" s="272"/>
      <c r="J266" s="51"/>
      <c r="K266" s="65"/>
      <c r="L266" s="237"/>
      <c r="M266" s="238"/>
      <c r="N266" s="239"/>
      <c r="O266" s="248"/>
      <c r="P266" s="246"/>
      <c r="Q266" s="247"/>
      <c r="R266" s="249"/>
      <c r="S266" s="243"/>
      <c r="T266" s="243"/>
      <c r="U266" s="249"/>
      <c r="V266" s="243"/>
      <c r="W266" s="243"/>
    </row>
    <row r="267" spans="2:23" x14ac:dyDescent="0.15">
      <c r="B267" s="169" t="str">
        <f t="shared" si="6"/>
        <v>　</v>
      </c>
      <c r="C267" s="170" t="str">
        <f t="shared" si="7"/>
        <v>　</v>
      </c>
      <c r="D267" s="49">
        <v>254</v>
      </c>
      <c r="E267" s="179"/>
      <c r="F267" s="183" t="str">
        <f>IF(E267&lt;&gt;"",VLOOKUP(E267,申込書!A:C,3,0),"")</f>
        <v/>
      </c>
      <c r="G267" s="21"/>
      <c r="H267" s="51"/>
      <c r="I267" s="272"/>
      <c r="J267" s="51"/>
      <c r="K267" s="65"/>
      <c r="L267" s="237"/>
      <c r="M267" s="238"/>
      <c r="N267" s="239"/>
      <c r="O267" s="248"/>
      <c r="P267" s="246"/>
      <c r="Q267" s="247"/>
      <c r="R267" s="249"/>
      <c r="S267" s="243"/>
      <c r="T267" s="243"/>
      <c r="U267" s="249"/>
      <c r="V267" s="243"/>
      <c r="W267" s="243"/>
    </row>
    <row r="268" spans="2:23" x14ac:dyDescent="0.15">
      <c r="B268" s="169" t="str">
        <f t="shared" si="6"/>
        <v>　</v>
      </c>
      <c r="C268" s="170" t="str">
        <f t="shared" si="7"/>
        <v>　</v>
      </c>
      <c r="D268" s="49">
        <v>255</v>
      </c>
      <c r="E268" s="179"/>
      <c r="F268" s="183" t="str">
        <f>IF(E268&lt;&gt;"",VLOOKUP(E268,申込書!A:C,3,0),"")</f>
        <v/>
      </c>
      <c r="G268" s="21"/>
      <c r="H268" s="51"/>
      <c r="I268" s="272"/>
      <c r="J268" s="51"/>
      <c r="K268" s="65"/>
      <c r="L268" s="237"/>
      <c r="M268" s="238"/>
      <c r="N268" s="239"/>
      <c r="O268" s="248"/>
      <c r="P268" s="246"/>
      <c r="Q268" s="247"/>
      <c r="R268" s="249"/>
      <c r="S268" s="243"/>
      <c r="T268" s="243"/>
      <c r="U268" s="249"/>
      <c r="V268" s="243"/>
      <c r="W268" s="243"/>
    </row>
    <row r="269" spans="2:23" x14ac:dyDescent="0.15">
      <c r="B269" s="169" t="str">
        <f t="shared" si="6"/>
        <v>　</v>
      </c>
      <c r="C269" s="170" t="str">
        <f t="shared" si="7"/>
        <v>　</v>
      </c>
      <c r="D269" s="49">
        <v>256</v>
      </c>
      <c r="E269" s="179"/>
      <c r="F269" s="183" t="str">
        <f>IF(E269&lt;&gt;"",VLOOKUP(E269,申込書!A:C,3,0),"")</f>
        <v/>
      </c>
      <c r="G269" s="21"/>
      <c r="H269" s="51"/>
      <c r="I269" s="272"/>
      <c r="J269" s="51"/>
      <c r="K269" s="65"/>
      <c r="L269" s="237"/>
      <c r="M269" s="238"/>
      <c r="N269" s="239"/>
      <c r="O269" s="248"/>
      <c r="P269" s="246"/>
      <c r="Q269" s="247"/>
      <c r="R269" s="249"/>
      <c r="S269" s="243"/>
      <c r="T269" s="243"/>
      <c r="U269" s="249"/>
      <c r="V269" s="243"/>
      <c r="W269" s="243"/>
    </row>
    <row r="270" spans="2:23" x14ac:dyDescent="0.15">
      <c r="B270" s="169" t="str">
        <f t="shared" ref="B270:B333" si="8">G270&amp;"　"&amp;H270</f>
        <v>　</v>
      </c>
      <c r="C270" s="170" t="str">
        <f t="shared" ref="C270:C333" si="9">I270&amp;"　"&amp;J270</f>
        <v>　</v>
      </c>
      <c r="D270" s="49">
        <v>257</v>
      </c>
      <c r="E270" s="179"/>
      <c r="F270" s="183" t="str">
        <f>IF(E270&lt;&gt;"",VLOOKUP(E270,申込書!A:C,3,0),"")</f>
        <v/>
      </c>
      <c r="G270" s="21"/>
      <c r="H270" s="51"/>
      <c r="I270" s="272"/>
      <c r="J270" s="51"/>
      <c r="K270" s="65"/>
      <c r="L270" s="237"/>
      <c r="M270" s="238"/>
      <c r="N270" s="239"/>
      <c r="O270" s="248"/>
      <c r="P270" s="246"/>
      <c r="Q270" s="247"/>
      <c r="R270" s="249"/>
      <c r="S270" s="243"/>
      <c r="T270" s="243"/>
      <c r="U270" s="249"/>
      <c r="V270" s="243"/>
      <c r="W270" s="243"/>
    </row>
    <row r="271" spans="2:23" x14ac:dyDescent="0.15">
      <c r="B271" s="169" t="str">
        <f t="shared" si="8"/>
        <v>　</v>
      </c>
      <c r="C271" s="170" t="str">
        <f t="shared" si="9"/>
        <v>　</v>
      </c>
      <c r="D271" s="49">
        <v>258</v>
      </c>
      <c r="E271" s="179"/>
      <c r="F271" s="183" t="str">
        <f>IF(E271&lt;&gt;"",VLOOKUP(E271,申込書!A:C,3,0),"")</f>
        <v/>
      </c>
      <c r="G271" s="21"/>
      <c r="H271" s="51"/>
      <c r="I271" s="272"/>
      <c r="J271" s="51"/>
      <c r="K271" s="65"/>
      <c r="L271" s="237"/>
      <c r="M271" s="238"/>
      <c r="N271" s="239"/>
      <c r="O271" s="248"/>
      <c r="P271" s="246"/>
      <c r="Q271" s="247"/>
      <c r="R271" s="249"/>
      <c r="S271" s="243"/>
      <c r="T271" s="243"/>
      <c r="U271" s="249"/>
      <c r="V271" s="243"/>
      <c r="W271" s="243"/>
    </row>
    <row r="272" spans="2:23" x14ac:dyDescent="0.15">
      <c r="B272" s="169" t="str">
        <f t="shared" si="8"/>
        <v>　</v>
      </c>
      <c r="C272" s="170" t="str">
        <f t="shared" si="9"/>
        <v>　</v>
      </c>
      <c r="D272" s="49">
        <v>259</v>
      </c>
      <c r="E272" s="179"/>
      <c r="F272" s="183" t="str">
        <f>IF(E272&lt;&gt;"",VLOOKUP(E272,申込書!A:C,3,0),"")</f>
        <v/>
      </c>
      <c r="G272" s="21"/>
      <c r="H272" s="51"/>
      <c r="I272" s="272"/>
      <c r="J272" s="51"/>
      <c r="K272" s="65"/>
      <c r="L272" s="237"/>
      <c r="M272" s="238"/>
      <c r="N272" s="239"/>
      <c r="O272" s="248"/>
      <c r="P272" s="246"/>
      <c r="Q272" s="247"/>
      <c r="R272" s="249"/>
      <c r="S272" s="243"/>
      <c r="T272" s="243"/>
      <c r="U272" s="249"/>
      <c r="V272" s="243"/>
      <c r="W272" s="243"/>
    </row>
    <row r="273" spans="2:23" x14ac:dyDescent="0.15">
      <c r="B273" s="169" t="str">
        <f t="shared" si="8"/>
        <v>　</v>
      </c>
      <c r="C273" s="170" t="str">
        <f t="shared" si="9"/>
        <v>　</v>
      </c>
      <c r="D273" s="49">
        <v>260</v>
      </c>
      <c r="E273" s="179"/>
      <c r="F273" s="183" t="str">
        <f>IF(E273&lt;&gt;"",VLOOKUP(E273,申込書!A:C,3,0),"")</f>
        <v/>
      </c>
      <c r="G273" s="21"/>
      <c r="H273" s="51"/>
      <c r="I273" s="272"/>
      <c r="J273" s="51"/>
      <c r="K273" s="65"/>
      <c r="L273" s="237"/>
      <c r="M273" s="238"/>
      <c r="N273" s="239"/>
      <c r="O273" s="248"/>
      <c r="P273" s="246"/>
      <c r="Q273" s="247"/>
      <c r="R273" s="249"/>
      <c r="S273" s="243"/>
      <c r="T273" s="243"/>
      <c r="U273" s="249"/>
      <c r="V273" s="243"/>
      <c r="W273" s="243"/>
    </row>
    <row r="274" spans="2:23" x14ac:dyDescent="0.15">
      <c r="B274" s="169" t="str">
        <f t="shared" si="8"/>
        <v>　</v>
      </c>
      <c r="C274" s="170" t="str">
        <f t="shared" si="9"/>
        <v>　</v>
      </c>
      <c r="D274" s="49">
        <v>261</v>
      </c>
      <c r="E274" s="179"/>
      <c r="F274" s="183" t="str">
        <f>IF(E274&lt;&gt;"",VLOOKUP(E274,申込書!A:C,3,0),"")</f>
        <v/>
      </c>
      <c r="G274" s="21"/>
      <c r="H274" s="51"/>
      <c r="I274" s="272"/>
      <c r="J274" s="51"/>
      <c r="K274" s="65"/>
      <c r="L274" s="237"/>
      <c r="M274" s="238"/>
      <c r="N274" s="239"/>
      <c r="O274" s="248"/>
      <c r="P274" s="246"/>
      <c r="Q274" s="247"/>
      <c r="R274" s="249"/>
      <c r="S274" s="243"/>
      <c r="T274" s="243"/>
      <c r="U274" s="249"/>
      <c r="V274" s="243"/>
      <c r="W274" s="243"/>
    </row>
    <row r="275" spans="2:23" x14ac:dyDescent="0.15">
      <c r="B275" s="169" t="str">
        <f t="shared" si="8"/>
        <v>　</v>
      </c>
      <c r="C275" s="170" t="str">
        <f t="shared" si="9"/>
        <v>　</v>
      </c>
      <c r="D275" s="49">
        <v>262</v>
      </c>
      <c r="E275" s="179"/>
      <c r="F275" s="183" t="str">
        <f>IF(E275&lt;&gt;"",VLOOKUP(E275,申込書!A:C,3,0),"")</f>
        <v/>
      </c>
      <c r="G275" s="21"/>
      <c r="H275" s="51"/>
      <c r="I275" s="272"/>
      <c r="J275" s="51"/>
      <c r="K275" s="65"/>
      <c r="L275" s="237"/>
      <c r="M275" s="238"/>
      <c r="N275" s="239"/>
      <c r="O275" s="248"/>
      <c r="P275" s="246"/>
      <c r="Q275" s="247"/>
      <c r="R275" s="249"/>
      <c r="S275" s="243"/>
      <c r="T275" s="243"/>
      <c r="U275" s="249"/>
      <c r="V275" s="243"/>
      <c r="W275" s="243"/>
    </row>
    <row r="276" spans="2:23" x14ac:dyDescent="0.15">
      <c r="B276" s="169" t="str">
        <f t="shared" si="8"/>
        <v>　</v>
      </c>
      <c r="C276" s="170" t="str">
        <f t="shared" si="9"/>
        <v>　</v>
      </c>
      <c r="D276" s="49">
        <v>263</v>
      </c>
      <c r="E276" s="179"/>
      <c r="F276" s="183" t="str">
        <f>IF(E276&lt;&gt;"",VLOOKUP(E276,申込書!A:C,3,0),"")</f>
        <v/>
      </c>
      <c r="G276" s="21"/>
      <c r="H276" s="51"/>
      <c r="I276" s="272"/>
      <c r="J276" s="51"/>
      <c r="K276" s="65"/>
      <c r="L276" s="237"/>
      <c r="M276" s="238"/>
      <c r="N276" s="239"/>
      <c r="O276" s="248"/>
      <c r="P276" s="246"/>
      <c r="Q276" s="247"/>
      <c r="R276" s="249"/>
      <c r="S276" s="243"/>
      <c r="T276" s="243"/>
      <c r="U276" s="249"/>
      <c r="V276" s="243"/>
      <c r="W276" s="243"/>
    </row>
    <row r="277" spans="2:23" x14ac:dyDescent="0.15">
      <c r="B277" s="169" t="str">
        <f t="shared" si="8"/>
        <v>　</v>
      </c>
      <c r="C277" s="170" t="str">
        <f t="shared" si="9"/>
        <v>　</v>
      </c>
      <c r="D277" s="49">
        <v>264</v>
      </c>
      <c r="E277" s="179"/>
      <c r="F277" s="183" t="str">
        <f>IF(E277&lt;&gt;"",VLOOKUP(E277,申込書!A:C,3,0),"")</f>
        <v/>
      </c>
      <c r="G277" s="21"/>
      <c r="H277" s="51"/>
      <c r="I277" s="272"/>
      <c r="J277" s="51"/>
      <c r="K277" s="65"/>
      <c r="L277" s="237"/>
      <c r="M277" s="238"/>
      <c r="N277" s="239"/>
      <c r="O277" s="248"/>
      <c r="P277" s="246"/>
      <c r="Q277" s="247"/>
      <c r="R277" s="249"/>
      <c r="S277" s="243"/>
      <c r="T277" s="243"/>
      <c r="U277" s="249"/>
      <c r="V277" s="243"/>
      <c r="W277" s="243"/>
    </row>
    <row r="278" spans="2:23" x14ac:dyDescent="0.15">
      <c r="B278" s="169" t="str">
        <f t="shared" si="8"/>
        <v>　</v>
      </c>
      <c r="C278" s="170" t="str">
        <f t="shared" si="9"/>
        <v>　</v>
      </c>
      <c r="D278" s="49">
        <v>265</v>
      </c>
      <c r="E278" s="179"/>
      <c r="F278" s="183" t="str">
        <f>IF(E278&lt;&gt;"",VLOOKUP(E278,申込書!A:C,3,0),"")</f>
        <v/>
      </c>
      <c r="G278" s="21"/>
      <c r="H278" s="51"/>
      <c r="I278" s="272"/>
      <c r="J278" s="51"/>
      <c r="K278" s="65"/>
      <c r="L278" s="237"/>
      <c r="M278" s="238"/>
      <c r="N278" s="239"/>
      <c r="O278" s="248"/>
      <c r="P278" s="246"/>
      <c r="Q278" s="247"/>
      <c r="R278" s="249"/>
      <c r="S278" s="243"/>
      <c r="T278" s="243"/>
      <c r="U278" s="249"/>
      <c r="V278" s="243"/>
      <c r="W278" s="243"/>
    </row>
    <row r="279" spans="2:23" x14ac:dyDescent="0.15">
      <c r="B279" s="169" t="str">
        <f t="shared" si="8"/>
        <v>　</v>
      </c>
      <c r="C279" s="170" t="str">
        <f t="shared" si="9"/>
        <v>　</v>
      </c>
      <c r="D279" s="49">
        <v>266</v>
      </c>
      <c r="E279" s="179"/>
      <c r="F279" s="183" t="str">
        <f>IF(E279&lt;&gt;"",VLOOKUP(E279,申込書!A:C,3,0),"")</f>
        <v/>
      </c>
      <c r="G279" s="21"/>
      <c r="H279" s="51"/>
      <c r="I279" s="272"/>
      <c r="J279" s="51"/>
      <c r="K279" s="65"/>
      <c r="L279" s="237"/>
      <c r="M279" s="238"/>
      <c r="N279" s="239"/>
      <c r="O279" s="248"/>
      <c r="P279" s="246"/>
      <c r="Q279" s="247"/>
      <c r="R279" s="249"/>
      <c r="S279" s="243"/>
      <c r="T279" s="243"/>
      <c r="U279" s="249"/>
      <c r="V279" s="243"/>
      <c r="W279" s="243"/>
    </row>
    <row r="280" spans="2:23" x14ac:dyDescent="0.15">
      <c r="B280" s="169" t="str">
        <f t="shared" si="8"/>
        <v>　</v>
      </c>
      <c r="C280" s="170" t="str">
        <f t="shared" si="9"/>
        <v>　</v>
      </c>
      <c r="D280" s="49">
        <v>267</v>
      </c>
      <c r="E280" s="179"/>
      <c r="F280" s="183" t="str">
        <f>IF(E280&lt;&gt;"",VLOOKUP(E280,申込書!A:C,3,0),"")</f>
        <v/>
      </c>
      <c r="G280" s="21"/>
      <c r="H280" s="51"/>
      <c r="I280" s="272"/>
      <c r="J280" s="51"/>
      <c r="K280" s="65"/>
      <c r="L280" s="237"/>
      <c r="M280" s="238"/>
      <c r="N280" s="239"/>
      <c r="O280" s="248"/>
      <c r="P280" s="246"/>
      <c r="Q280" s="247"/>
      <c r="R280" s="249"/>
      <c r="S280" s="243"/>
      <c r="T280" s="243"/>
      <c r="U280" s="249"/>
      <c r="V280" s="243"/>
      <c r="W280" s="243"/>
    </row>
    <row r="281" spans="2:23" x14ac:dyDescent="0.15">
      <c r="B281" s="169" t="str">
        <f t="shared" si="8"/>
        <v>　</v>
      </c>
      <c r="C281" s="170" t="str">
        <f t="shared" si="9"/>
        <v>　</v>
      </c>
      <c r="D281" s="49">
        <v>268</v>
      </c>
      <c r="E281" s="179"/>
      <c r="F281" s="183" t="str">
        <f>IF(E281&lt;&gt;"",VLOOKUP(E281,申込書!A:C,3,0),"")</f>
        <v/>
      </c>
      <c r="G281" s="21"/>
      <c r="H281" s="51"/>
      <c r="I281" s="272"/>
      <c r="J281" s="51"/>
      <c r="K281" s="65"/>
      <c r="L281" s="237"/>
      <c r="M281" s="238"/>
      <c r="N281" s="239"/>
      <c r="O281" s="248"/>
      <c r="P281" s="246"/>
      <c r="Q281" s="247"/>
      <c r="R281" s="249"/>
      <c r="S281" s="243"/>
      <c r="T281" s="243"/>
      <c r="U281" s="249"/>
      <c r="V281" s="243"/>
      <c r="W281" s="243"/>
    </row>
    <row r="282" spans="2:23" x14ac:dyDescent="0.15">
      <c r="B282" s="169" t="str">
        <f t="shared" si="8"/>
        <v>　</v>
      </c>
      <c r="C282" s="170" t="str">
        <f t="shared" si="9"/>
        <v>　</v>
      </c>
      <c r="D282" s="49">
        <v>269</v>
      </c>
      <c r="E282" s="179"/>
      <c r="F282" s="183" t="str">
        <f>IF(E282&lt;&gt;"",VLOOKUP(E282,申込書!A:C,3,0),"")</f>
        <v/>
      </c>
      <c r="G282" s="21"/>
      <c r="H282" s="51"/>
      <c r="I282" s="272"/>
      <c r="J282" s="51"/>
      <c r="K282" s="65"/>
      <c r="L282" s="237"/>
      <c r="M282" s="238"/>
      <c r="N282" s="239"/>
      <c r="O282" s="248"/>
      <c r="P282" s="246"/>
      <c r="Q282" s="247"/>
      <c r="R282" s="249"/>
      <c r="S282" s="243"/>
      <c r="T282" s="243"/>
      <c r="U282" s="249"/>
      <c r="V282" s="243"/>
      <c r="W282" s="243"/>
    </row>
    <row r="283" spans="2:23" x14ac:dyDescent="0.15">
      <c r="B283" s="169" t="str">
        <f t="shared" si="8"/>
        <v>　</v>
      </c>
      <c r="C283" s="170" t="str">
        <f t="shared" si="9"/>
        <v>　</v>
      </c>
      <c r="D283" s="49">
        <v>270</v>
      </c>
      <c r="E283" s="179"/>
      <c r="F283" s="183" t="str">
        <f>IF(E283&lt;&gt;"",VLOOKUP(E283,申込書!A:C,3,0),"")</f>
        <v/>
      </c>
      <c r="G283" s="21"/>
      <c r="H283" s="51"/>
      <c r="I283" s="272"/>
      <c r="J283" s="51"/>
      <c r="K283" s="65"/>
      <c r="L283" s="237"/>
      <c r="M283" s="238"/>
      <c r="N283" s="239"/>
      <c r="O283" s="248"/>
      <c r="P283" s="246"/>
      <c r="Q283" s="247"/>
      <c r="R283" s="249"/>
      <c r="S283" s="243"/>
      <c r="T283" s="243"/>
      <c r="U283" s="249"/>
      <c r="V283" s="243"/>
      <c r="W283" s="243"/>
    </row>
    <row r="284" spans="2:23" x14ac:dyDescent="0.15">
      <c r="B284" s="169" t="str">
        <f t="shared" si="8"/>
        <v>　</v>
      </c>
      <c r="C284" s="170" t="str">
        <f t="shared" si="9"/>
        <v>　</v>
      </c>
      <c r="D284" s="49">
        <v>271</v>
      </c>
      <c r="E284" s="179"/>
      <c r="F284" s="183" t="str">
        <f>IF(E284&lt;&gt;"",VLOOKUP(E284,申込書!A:C,3,0),"")</f>
        <v/>
      </c>
      <c r="G284" s="21"/>
      <c r="H284" s="51"/>
      <c r="I284" s="272"/>
      <c r="J284" s="51"/>
      <c r="K284" s="65"/>
      <c r="L284" s="237"/>
      <c r="M284" s="238"/>
      <c r="N284" s="239"/>
      <c r="O284" s="248"/>
      <c r="P284" s="246"/>
      <c r="Q284" s="247"/>
      <c r="R284" s="249"/>
      <c r="S284" s="243"/>
      <c r="T284" s="243"/>
      <c r="U284" s="249"/>
      <c r="V284" s="243"/>
      <c r="W284" s="243"/>
    </row>
    <row r="285" spans="2:23" x14ac:dyDescent="0.15">
      <c r="B285" s="169" t="str">
        <f t="shared" si="8"/>
        <v>　</v>
      </c>
      <c r="C285" s="170" t="str">
        <f t="shared" si="9"/>
        <v>　</v>
      </c>
      <c r="D285" s="49">
        <v>272</v>
      </c>
      <c r="E285" s="179"/>
      <c r="F285" s="183" t="str">
        <f>IF(E285&lt;&gt;"",VLOOKUP(E285,申込書!A:C,3,0),"")</f>
        <v/>
      </c>
      <c r="G285" s="21"/>
      <c r="H285" s="51"/>
      <c r="I285" s="272"/>
      <c r="J285" s="51"/>
      <c r="K285" s="65"/>
      <c r="L285" s="237"/>
      <c r="M285" s="238"/>
      <c r="N285" s="239"/>
      <c r="O285" s="248"/>
      <c r="P285" s="246"/>
      <c r="Q285" s="247"/>
      <c r="R285" s="249"/>
      <c r="S285" s="243"/>
      <c r="T285" s="243"/>
      <c r="U285" s="249"/>
      <c r="V285" s="243"/>
      <c r="W285" s="243"/>
    </row>
    <row r="286" spans="2:23" x14ac:dyDescent="0.15">
      <c r="B286" s="169" t="str">
        <f t="shared" si="8"/>
        <v>　</v>
      </c>
      <c r="C286" s="170" t="str">
        <f t="shared" si="9"/>
        <v>　</v>
      </c>
      <c r="D286" s="49">
        <v>273</v>
      </c>
      <c r="E286" s="179"/>
      <c r="F286" s="183" t="str">
        <f>IF(E286&lt;&gt;"",VLOOKUP(E286,申込書!A:C,3,0),"")</f>
        <v/>
      </c>
      <c r="G286" s="21"/>
      <c r="H286" s="51"/>
      <c r="I286" s="272"/>
      <c r="J286" s="51"/>
      <c r="K286" s="65"/>
      <c r="L286" s="237"/>
      <c r="M286" s="238"/>
      <c r="N286" s="239"/>
      <c r="O286" s="248"/>
      <c r="P286" s="246"/>
      <c r="Q286" s="247"/>
      <c r="R286" s="249"/>
      <c r="S286" s="243"/>
      <c r="T286" s="243"/>
      <c r="U286" s="249"/>
      <c r="V286" s="243"/>
      <c r="W286" s="243"/>
    </row>
    <row r="287" spans="2:23" x14ac:dyDescent="0.15">
      <c r="B287" s="169" t="str">
        <f t="shared" si="8"/>
        <v>　</v>
      </c>
      <c r="C287" s="170" t="str">
        <f t="shared" si="9"/>
        <v>　</v>
      </c>
      <c r="D287" s="49">
        <v>274</v>
      </c>
      <c r="E287" s="179"/>
      <c r="F287" s="183" t="str">
        <f>IF(E287&lt;&gt;"",VLOOKUP(E287,申込書!A:C,3,0),"")</f>
        <v/>
      </c>
      <c r="G287" s="21"/>
      <c r="H287" s="51"/>
      <c r="I287" s="272"/>
      <c r="J287" s="51"/>
      <c r="K287" s="65"/>
      <c r="L287" s="237"/>
      <c r="M287" s="238"/>
      <c r="N287" s="239"/>
      <c r="O287" s="248"/>
      <c r="P287" s="246"/>
      <c r="Q287" s="247"/>
      <c r="R287" s="249"/>
      <c r="S287" s="243"/>
      <c r="T287" s="243"/>
      <c r="U287" s="249"/>
      <c r="V287" s="243"/>
      <c r="W287" s="243"/>
    </row>
    <row r="288" spans="2:23" x14ac:dyDescent="0.15">
      <c r="B288" s="169" t="str">
        <f t="shared" si="8"/>
        <v>　</v>
      </c>
      <c r="C288" s="170" t="str">
        <f t="shared" si="9"/>
        <v>　</v>
      </c>
      <c r="D288" s="49">
        <v>275</v>
      </c>
      <c r="E288" s="179"/>
      <c r="F288" s="183" t="str">
        <f>IF(E288&lt;&gt;"",VLOOKUP(E288,申込書!A:C,3,0),"")</f>
        <v/>
      </c>
      <c r="G288" s="21"/>
      <c r="H288" s="51"/>
      <c r="I288" s="272"/>
      <c r="J288" s="51"/>
      <c r="K288" s="65"/>
      <c r="L288" s="237"/>
      <c r="M288" s="238"/>
      <c r="N288" s="239"/>
      <c r="O288" s="248"/>
      <c r="P288" s="246"/>
      <c r="Q288" s="247"/>
      <c r="R288" s="249"/>
      <c r="S288" s="243"/>
      <c r="T288" s="243"/>
      <c r="U288" s="249"/>
      <c r="V288" s="243"/>
      <c r="W288" s="243"/>
    </row>
    <row r="289" spans="2:23" x14ac:dyDescent="0.15">
      <c r="B289" s="169" t="str">
        <f t="shared" si="8"/>
        <v>　</v>
      </c>
      <c r="C289" s="170" t="str">
        <f t="shared" si="9"/>
        <v>　</v>
      </c>
      <c r="D289" s="49">
        <v>276</v>
      </c>
      <c r="E289" s="179"/>
      <c r="F289" s="183" t="str">
        <f>IF(E289&lt;&gt;"",VLOOKUP(E289,申込書!A:C,3,0),"")</f>
        <v/>
      </c>
      <c r="G289" s="21"/>
      <c r="H289" s="51"/>
      <c r="I289" s="272"/>
      <c r="J289" s="51"/>
      <c r="K289" s="65"/>
      <c r="L289" s="237"/>
      <c r="M289" s="238"/>
      <c r="N289" s="239"/>
      <c r="O289" s="248"/>
      <c r="P289" s="246"/>
      <c r="Q289" s="247"/>
      <c r="R289" s="249"/>
      <c r="S289" s="243"/>
      <c r="T289" s="243"/>
      <c r="U289" s="249"/>
      <c r="V289" s="243"/>
      <c r="W289" s="243"/>
    </row>
    <row r="290" spans="2:23" x14ac:dyDescent="0.15">
      <c r="B290" s="169" t="str">
        <f t="shared" si="8"/>
        <v>　</v>
      </c>
      <c r="C290" s="170" t="str">
        <f t="shared" si="9"/>
        <v>　</v>
      </c>
      <c r="D290" s="49">
        <v>277</v>
      </c>
      <c r="E290" s="179"/>
      <c r="F290" s="183" t="str">
        <f>IF(E290&lt;&gt;"",VLOOKUP(E290,申込書!A:C,3,0),"")</f>
        <v/>
      </c>
      <c r="G290" s="21"/>
      <c r="H290" s="51"/>
      <c r="I290" s="272"/>
      <c r="J290" s="51"/>
      <c r="K290" s="65"/>
      <c r="L290" s="237"/>
      <c r="M290" s="238"/>
      <c r="N290" s="239"/>
      <c r="O290" s="248"/>
      <c r="P290" s="246"/>
      <c r="Q290" s="247"/>
      <c r="R290" s="249"/>
      <c r="S290" s="243"/>
      <c r="T290" s="243"/>
      <c r="U290" s="249"/>
      <c r="V290" s="243"/>
      <c r="W290" s="243"/>
    </row>
    <row r="291" spans="2:23" x14ac:dyDescent="0.15">
      <c r="B291" s="169" t="str">
        <f t="shared" si="8"/>
        <v>　</v>
      </c>
      <c r="C291" s="170" t="str">
        <f t="shared" si="9"/>
        <v>　</v>
      </c>
      <c r="D291" s="49">
        <v>278</v>
      </c>
      <c r="E291" s="179"/>
      <c r="F291" s="183" t="str">
        <f>IF(E291&lt;&gt;"",VLOOKUP(E291,申込書!A:C,3,0),"")</f>
        <v/>
      </c>
      <c r="G291" s="21"/>
      <c r="H291" s="51"/>
      <c r="I291" s="272"/>
      <c r="J291" s="51"/>
      <c r="K291" s="65"/>
      <c r="L291" s="237"/>
      <c r="M291" s="238"/>
      <c r="N291" s="239"/>
      <c r="O291" s="248"/>
      <c r="P291" s="246"/>
      <c r="Q291" s="247"/>
      <c r="R291" s="249"/>
      <c r="S291" s="243"/>
      <c r="T291" s="243"/>
      <c r="U291" s="249"/>
      <c r="V291" s="243"/>
      <c r="W291" s="243"/>
    </row>
    <row r="292" spans="2:23" x14ac:dyDescent="0.15">
      <c r="B292" s="169" t="str">
        <f t="shared" si="8"/>
        <v>　</v>
      </c>
      <c r="C292" s="170" t="str">
        <f t="shared" si="9"/>
        <v>　</v>
      </c>
      <c r="D292" s="49">
        <v>279</v>
      </c>
      <c r="E292" s="179"/>
      <c r="F292" s="183" t="str">
        <f>IF(E292&lt;&gt;"",VLOOKUP(E292,申込書!A:C,3,0),"")</f>
        <v/>
      </c>
      <c r="G292" s="21"/>
      <c r="H292" s="51"/>
      <c r="I292" s="272"/>
      <c r="J292" s="51"/>
      <c r="K292" s="65"/>
      <c r="L292" s="237"/>
      <c r="M292" s="238"/>
      <c r="N292" s="239"/>
      <c r="O292" s="248"/>
      <c r="P292" s="246"/>
      <c r="Q292" s="247"/>
      <c r="R292" s="249"/>
      <c r="S292" s="243"/>
      <c r="T292" s="243"/>
      <c r="U292" s="249"/>
      <c r="V292" s="243"/>
      <c r="W292" s="243"/>
    </row>
    <row r="293" spans="2:23" x14ac:dyDescent="0.15">
      <c r="B293" s="169" t="str">
        <f t="shared" si="8"/>
        <v>　</v>
      </c>
      <c r="C293" s="170" t="str">
        <f t="shared" si="9"/>
        <v>　</v>
      </c>
      <c r="D293" s="49">
        <v>280</v>
      </c>
      <c r="E293" s="179"/>
      <c r="F293" s="183" t="str">
        <f>IF(E293&lt;&gt;"",VLOOKUP(E293,申込書!A:C,3,0),"")</f>
        <v/>
      </c>
      <c r="G293" s="21"/>
      <c r="H293" s="51"/>
      <c r="I293" s="272"/>
      <c r="J293" s="51"/>
      <c r="K293" s="65"/>
      <c r="L293" s="237"/>
      <c r="M293" s="238"/>
      <c r="N293" s="239"/>
      <c r="O293" s="248"/>
      <c r="P293" s="246"/>
      <c r="Q293" s="247"/>
      <c r="R293" s="249"/>
      <c r="S293" s="243"/>
      <c r="T293" s="243"/>
      <c r="U293" s="249"/>
      <c r="V293" s="243"/>
      <c r="W293" s="243"/>
    </row>
    <row r="294" spans="2:23" x14ac:dyDescent="0.15">
      <c r="B294" s="169" t="str">
        <f t="shared" si="8"/>
        <v>　</v>
      </c>
      <c r="C294" s="170" t="str">
        <f t="shared" si="9"/>
        <v>　</v>
      </c>
      <c r="D294" s="49">
        <v>281</v>
      </c>
      <c r="E294" s="179"/>
      <c r="F294" s="183" t="str">
        <f>IF(E294&lt;&gt;"",VLOOKUP(E294,申込書!A:C,3,0),"")</f>
        <v/>
      </c>
      <c r="G294" s="21"/>
      <c r="H294" s="51"/>
      <c r="I294" s="272"/>
      <c r="J294" s="51"/>
      <c r="K294" s="65"/>
      <c r="L294" s="237"/>
      <c r="M294" s="238"/>
      <c r="N294" s="239"/>
      <c r="O294" s="248"/>
      <c r="P294" s="246"/>
      <c r="Q294" s="247"/>
      <c r="R294" s="249"/>
      <c r="S294" s="243"/>
      <c r="T294" s="243"/>
      <c r="U294" s="249"/>
      <c r="V294" s="243"/>
      <c r="W294" s="243"/>
    </row>
    <row r="295" spans="2:23" x14ac:dyDescent="0.15">
      <c r="B295" s="169" t="str">
        <f t="shared" si="8"/>
        <v>　</v>
      </c>
      <c r="C295" s="170" t="str">
        <f t="shared" si="9"/>
        <v>　</v>
      </c>
      <c r="D295" s="49">
        <v>282</v>
      </c>
      <c r="E295" s="179"/>
      <c r="F295" s="183" t="str">
        <f>IF(E295&lt;&gt;"",VLOOKUP(E295,申込書!A:C,3,0),"")</f>
        <v/>
      </c>
      <c r="G295" s="21"/>
      <c r="H295" s="51"/>
      <c r="I295" s="272"/>
      <c r="J295" s="51"/>
      <c r="K295" s="65"/>
      <c r="L295" s="237"/>
      <c r="M295" s="238"/>
      <c r="N295" s="239"/>
      <c r="O295" s="248"/>
      <c r="P295" s="246"/>
      <c r="Q295" s="247"/>
      <c r="R295" s="249"/>
      <c r="S295" s="243"/>
      <c r="T295" s="243"/>
      <c r="U295" s="249"/>
      <c r="V295" s="243"/>
      <c r="W295" s="243"/>
    </row>
    <row r="296" spans="2:23" x14ac:dyDescent="0.15">
      <c r="B296" s="169" t="str">
        <f t="shared" si="8"/>
        <v>　</v>
      </c>
      <c r="C296" s="170" t="str">
        <f t="shared" si="9"/>
        <v>　</v>
      </c>
      <c r="D296" s="49">
        <v>283</v>
      </c>
      <c r="E296" s="179"/>
      <c r="F296" s="183" t="str">
        <f>IF(E296&lt;&gt;"",VLOOKUP(E296,申込書!A:C,3,0),"")</f>
        <v/>
      </c>
      <c r="G296" s="21"/>
      <c r="H296" s="51"/>
      <c r="I296" s="272"/>
      <c r="J296" s="51"/>
      <c r="K296" s="65"/>
      <c r="L296" s="237"/>
      <c r="M296" s="238"/>
      <c r="N296" s="239"/>
      <c r="O296" s="248"/>
      <c r="P296" s="246"/>
      <c r="Q296" s="247"/>
      <c r="R296" s="249"/>
      <c r="S296" s="243"/>
      <c r="T296" s="243"/>
      <c r="U296" s="249"/>
      <c r="V296" s="243"/>
      <c r="W296" s="243"/>
    </row>
    <row r="297" spans="2:23" x14ac:dyDescent="0.15">
      <c r="B297" s="169" t="str">
        <f t="shared" si="8"/>
        <v>　</v>
      </c>
      <c r="C297" s="170" t="str">
        <f t="shared" si="9"/>
        <v>　</v>
      </c>
      <c r="D297" s="49">
        <v>284</v>
      </c>
      <c r="E297" s="179"/>
      <c r="F297" s="183" t="str">
        <f>IF(E297&lt;&gt;"",VLOOKUP(E297,申込書!A:C,3,0),"")</f>
        <v/>
      </c>
      <c r="G297" s="21"/>
      <c r="H297" s="51"/>
      <c r="I297" s="272"/>
      <c r="J297" s="51"/>
      <c r="K297" s="65"/>
      <c r="L297" s="237"/>
      <c r="M297" s="238"/>
      <c r="N297" s="239"/>
      <c r="O297" s="248"/>
      <c r="P297" s="246"/>
      <c r="Q297" s="247"/>
      <c r="R297" s="249"/>
      <c r="S297" s="243"/>
      <c r="T297" s="243"/>
      <c r="U297" s="249"/>
      <c r="V297" s="243"/>
      <c r="W297" s="243"/>
    </row>
    <row r="298" spans="2:23" x14ac:dyDescent="0.15">
      <c r="B298" s="169" t="str">
        <f t="shared" si="8"/>
        <v>　</v>
      </c>
      <c r="C298" s="170" t="str">
        <f t="shared" si="9"/>
        <v>　</v>
      </c>
      <c r="D298" s="49">
        <v>285</v>
      </c>
      <c r="E298" s="179"/>
      <c r="F298" s="183" t="str">
        <f>IF(E298&lt;&gt;"",VLOOKUP(E298,申込書!A:C,3,0),"")</f>
        <v/>
      </c>
      <c r="G298" s="21"/>
      <c r="H298" s="51"/>
      <c r="I298" s="272"/>
      <c r="J298" s="51"/>
      <c r="K298" s="65"/>
      <c r="L298" s="237"/>
      <c r="M298" s="238"/>
      <c r="N298" s="239"/>
      <c r="O298" s="248"/>
      <c r="P298" s="246"/>
      <c r="Q298" s="247"/>
      <c r="R298" s="249"/>
      <c r="S298" s="243"/>
      <c r="T298" s="243"/>
      <c r="U298" s="249"/>
      <c r="V298" s="243"/>
      <c r="W298" s="243"/>
    </row>
    <row r="299" spans="2:23" x14ac:dyDescent="0.15">
      <c r="B299" s="169" t="str">
        <f t="shared" si="8"/>
        <v>　</v>
      </c>
      <c r="C299" s="170" t="str">
        <f t="shared" si="9"/>
        <v>　</v>
      </c>
      <c r="D299" s="49">
        <v>286</v>
      </c>
      <c r="E299" s="179"/>
      <c r="F299" s="183" t="str">
        <f>IF(E299&lt;&gt;"",VLOOKUP(E299,申込書!A:C,3,0),"")</f>
        <v/>
      </c>
      <c r="G299" s="21"/>
      <c r="H299" s="51"/>
      <c r="I299" s="272"/>
      <c r="J299" s="51"/>
      <c r="K299" s="65"/>
      <c r="L299" s="237"/>
      <c r="M299" s="238"/>
      <c r="N299" s="239"/>
      <c r="O299" s="248"/>
      <c r="P299" s="246"/>
      <c r="Q299" s="247"/>
      <c r="R299" s="249"/>
      <c r="S299" s="243"/>
      <c r="T299" s="243"/>
      <c r="U299" s="249"/>
      <c r="V299" s="243"/>
      <c r="W299" s="243"/>
    </row>
    <row r="300" spans="2:23" x14ac:dyDescent="0.15">
      <c r="B300" s="169" t="str">
        <f t="shared" si="8"/>
        <v>　</v>
      </c>
      <c r="C300" s="170" t="str">
        <f t="shared" si="9"/>
        <v>　</v>
      </c>
      <c r="D300" s="49">
        <v>287</v>
      </c>
      <c r="E300" s="179"/>
      <c r="F300" s="183" t="str">
        <f>IF(E300&lt;&gt;"",VLOOKUP(E300,申込書!A:C,3,0),"")</f>
        <v/>
      </c>
      <c r="G300" s="21"/>
      <c r="H300" s="51"/>
      <c r="I300" s="272"/>
      <c r="J300" s="51"/>
      <c r="K300" s="65"/>
      <c r="L300" s="237"/>
      <c r="M300" s="238"/>
      <c r="N300" s="239"/>
      <c r="O300" s="248"/>
      <c r="P300" s="246"/>
      <c r="Q300" s="247"/>
      <c r="R300" s="249"/>
      <c r="S300" s="243"/>
      <c r="T300" s="243"/>
      <c r="U300" s="249"/>
      <c r="V300" s="243"/>
      <c r="W300" s="243"/>
    </row>
    <row r="301" spans="2:23" x14ac:dyDescent="0.15">
      <c r="B301" s="169" t="str">
        <f t="shared" si="8"/>
        <v>　</v>
      </c>
      <c r="C301" s="170" t="str">
        <f t="shared" si="9"/>
        <v>　</v>
      </c>
      <c r="D301" s="49">
        <v>288</v>
      </c>
      <c r="E301" s="179"/>
      <c r="F301" s="183" t="str">
        <f>IF(E301&lt;&gt;"",VLOOKUP(E301,申込書!A:C,3,0),"")</f>
        <v/>
      </c>
      <c r="G301" s="21"/>
      <c r="H301" s="51"/>
      <c r="I301" s="272"/>
      <c r="J301" s="51"/>
      <c r="K301" s="65"/>
      <c r="L301" s="237"/>
      <c r="M301" s="238"/>
      <c r="N301" s="239"/>
      <c r="O301" s="248"/>
      <c r="P301" s="246"/>
      <c r="Q301" s="247"/>
      <c r="R301" s="249"/>
      <c r="S301" s="243"/>
      <c r="T301" s="243"/>
      <c r="U301" s="249"/>
      <c r="V301" s="243"/>
      <c r="W301" s="243"/>
    </row>
    <row r="302" spans="2:23" x14ac:dyDescent="0.15">
      <c r="B302" s="169" t="str">
        <f t="shared" si="8"/>
        <v>　</v>
      </c>
      <c r="C302" s="170" t="str">
        <f t="shared" si="9"/>
        <v>　</v>
      </c>
      <c r="D302" s="49">
        <v>289</v>
      </c>
      <c r="E302" s="179"/>
      <c r="F302" s="183" t="str">
        <f>IF(E302&lt;&gt;"",VLOOKUP(E302,申込書!A:C,3,0),"")</f>
        <v/>
      </c>
      <c r="G302" s="21"/>
      <c r="H302" s="51"/>
      <c r="I302" s="272"/>
      <c r="J302" s="51"/>
      <c r="K302" s="65"/>
      <c r="L302" s="237"/>
      <c r="M302" s="238"/>
      <c r="N302" s="239"/>
      <c r="O302" s="248"/>
      <c r="P302" s="246"/>
      <c r="Q302" s="247"/>
      <c r="R302" s="249"/>
      <c r="S302" s="243"/>
      <c r="T302" s="243"/>
      <c r="U302" s="249"/>
      <c r="V302" s="243"/>
      <c r="W302" s="243"/>
    </row>
    <row r="303" spans="2:23" x14ac:dyDescent="0.15">
      <c r="B303" s="169" t="str">
        <f t="shared" si="8"/>
        <v>　</v>
      </c>
      <c r="C303" s="170" t="str">
        <f t="shared" si="9"/>
        <v>　</v>
      </c>
      <c r="D303" s="49">
        <v>290</v>
      </c>
      <c r="E303" s="179"/>
      <c r="F303" s="183" t="str">
        <f>IF(E303&lt;&gt;"",VLOOKUP(E303,申込書!A:C,3,0),"")</f>
        <v/>
      </c>
      <c r="G303" s="21"/>
      <c r="H303" s="51"/>
      <c r="I303" s="272"/>
      <c r="J303" s="51"/>
      <c r="K303" s="65"/>
      <c r="L303" s="237"/>
      <c r="M303" s="238"/>
      <c r="N303" s="239"/>
      <c r="O303" s="248"/>
      <c r="P303" s="246"/>
      <c r="Q303" s="247"/>
      <c r="R303" s="249"/>
      <c r="S303" s="243"/>
      <c r="T303" s="243"/>
      <c r="U303" s="249"/>
      <c r="V303" s="243"/>
      <c r="W303" s="243"/>
    </row>
    <row r="304" spans="2:23" x14ac:dyDescent="0.15">
      <c r="B304" s="169" t="str">
        <f t="shared" si="8"/>
        <v>　</v>
      </c>
      <c r="C304" s="170" t="str">
        <f t="shared" si="9"/>
        <v>　</v>
      </c>
      <c r="D304" s="49">
        <v>291</v>
      </c>
      <c r="E304" s="179"/>
      <c r="F304" s="183" t="str">
        <f>IF(E304&lt;&gt;"",VLOOKUP(E304,申込書!A:C,3,0),"")</f>
        <v/>
      </c>
      <c r="G304" s="21"/>
      <c r="H304" s="51"/>
      <c r="I304" s="272"/>
      <c r="J304" s="51"/>
      <c r="K304" s="65"/>
      <c r="L304" s="237"/>
      <c r="M304" s="238"/>
      <c r="N304" s="239"/>
      <c r="O304" s="248"/>
      <c r="P304" s="246"/>
      <c r="Q304" s="247"/>
      <c r="R304" s="249"/>
      <c r="S304" s="243"/>
      <c r="T304" s="243"/>
      <c r="U304" s="249"/>
      <c r="V304" s="243"/>
      <c r="W304" s="243"/>
    </row>
    <row r="305" spans="2:23" x14ac:dyDescent="0.15">
      <c r="B305" s="169" t="str">
        <f t="shared" si="8"/>
        <v>　</v>
      </c>
      <c r="C305" s="170" t="str">
        <f t="shared" si="9"/>
        <v>　</v>
      </c>
      <c r="D305" s="49">
        <v>292</v>
      </c>
      <c r="E305" s="179"/>
      <c r="F305" s="183" t="str">
        <f>IF(E305&lt;&gt;"",VLOOKUP(E305,申込書!A:C,3,0),"")</f>
        <v/>
      </c>
      <c r="G305" s="21"/>
      <c r="H305" s="51"/>
      <c r="I305" s="272"/>
      <c r="J305" s="51"/>
      <c r="K305" s="65"/>
      <c r="L305" s="237"/>
      <c r="M305" s="238"/>
      <c r="N305" s="239"/>
      <c r="O305" s="248"/>
      <c r="P305" s="246"/>
      <c r="Q305" s="247"/>
      <c r="R305" s="249"/>
      <c r="S305" s="243"/>
      <c r="T305" s="243"/>
      <c r="U305" s="249"/>
      <c r="V305" s="243"/>
      <c r="W305" s="243"/>
    </row>
    <row r="306" spans="2:23" x14ac:dyDescent="0.15">
      <c r="B306" s="169" t="str">
        <f t="shared" si="8"/>
        <v>　</v>
      </c>
      <c r="C306" s="170" t="str">
        <f t="shared" si="9"/>
        <v>　</v>
      </c>
      <c r="D306" s="49">
        <v>293</v>
      </c>
      <c r="E306" s="179"/>
      <c r="F306" s="183" t="str">
        <f>IF(E306&lt;&gt;"",VLOOKUP(E306,申込書!A:C,3,0),"")</f>
        <v/>
      </c>
      <c r="G306" s="21"/>
      <c r="H306" s="51"/>
      <c r="I306" s="272"/>
      <c r="J306" s="51"/>
      <c r="K306" s="65"/>
      <c r="L306" s="237"/>
      <c r="M306" s="238"/>
      <c r="N306" s="239"/>
      <c r="O306" s="248"/>
      <c r="P306" s="246"/>
      <c r="Q306" s="247"/>
      <c r="R306" s="249"/>
      <c r="S306" s="243"/>
      <c r="T306" s="243"/>
      <c r="U306" s="249"/>
      <c r="V306" s="243"/>
      <c r="W306" s="243"/>
    </row>
    <row r="307" spans="2:23" x14ac:dyDescent="0.15">
      <c r="B307" s="169" t="str">
        <f t="shared" si="8"/>
        <v>　</v>
      </c>
      <c r="C307" s="170" t="str">
        <f t="shared" si="9"/>
        <v>　</v>
      </c>
      <c r="D307" s="49">
        <v>294</v>
      </c>
      <c r="E307" s="179"/>
      <c r="F307" s="183" t="str">
        <f>IF(E307&lt;&gt;"",VLOOKUP(E307,申込書!A:C,3,0),"")</f>
        <v/>
      </c>
      <c r="G307" s="21"/>
      <c r="H307" s="51"/>
      <c r="I307" s="272"/>
      <c r="J307" s="51"/>
      <c r="K307" s="65"/>
      <c r="L307" s="237"/>
      <c r="M307" s="238"/>
      <c r="N307" s="239"/>
      <c r="O307" s="248"/>
      <c r="P307" s="246"/>
      <c r="Q307" s="247"/>
      <c r="R307" s="249"/>
      <c r="S307" s="243"/>
      <c r="T307" s="243"/>
      <c r="U307" s="249"/>
      <c r="V307" s="243"/>
      <c r="W307" s="243"/>
    </row>
    <row r="308" spans="2:23" x14ac:dyDescent="0.15">
      <c r="B308" s="169" t="str">
        <f t="shared" si="8"/>
        <v>　</v>
      </c>
      <c r="C308" s="170" t="str">
        <f t="shared" si="9"/>
        <v>　</v>
      </c>
      <c r="D308" s="49">
        <v>295</v>
      </c>
      <c r="E308" s="179"/>
      <c r="F308" s="183" t="str">
        <f>IF(E308&lt;&gt;"",VLOOKUP(E308,申込書!A:C,3,0),"")</f>
        <v/>
      </c>
      <c r="G308" s="21"/>
      <c r="H308" s="51"/>
      <c r="I308" s="272"/>
      <c r="J308" s="51"/>
      <c r="K308" s="65"/>
      <c r="L308" s="237"/>
      <c r="M308" s="238"/>
      <c r="N308" s="239"/>
      <c r="O308" s="248"/>
      <c r="P308" s="246"/>
      <c r="Q308" s="247"/>
      <c r="R308" s="249"/>
      <c r="S308" s="243"/>
      <c r="T308" s="243"/>
      <c r="U308" s="249"/>
      <c r="V308" s="243"/>
      <c r="W308" s="243"/>
    </row>
    <row r="309" spans="2:23" x14ac:dyDescent="0.15">
      <c r="B309" s="169" t="str">
        <f t="shared" si="8"/>
        <v>　</v>
      </c>
      <c r="C309" s="170" t="str">
        <f t="shared" si="9"/>
        <v>　</v>
      </c>
      <c r="D309" s="49">
        <v>296</v>
      </c>
      <c r="E309" s="179"/>
      <c r="F309" s="183" t="str">
        <f>IF(E309&lt;&gt;"",VLOOKUP(E309,申込書!A:C,3,0),"")</f>
        <v/>
      </c>
      <c r="G309" s="21"/>
      <c r="H309" s="51"/>
      <c r="I309" s="272"/>
      <c r="J309" s="51"/>
      <c r="K309" s="65"/>
      <c r="L309" s="237"/>
      <c r="M309" s="238"/>
      <c r="N309" s="239"/>
      <c r="O309" s="248"/>
      <c r="P309" s="246"/>
      <c r="Q309" s="247"/>
      <c r="R309" s="249"/>
      <c r="S309" s="243"/>
      <c r="T309" s="243"/>
      <c r="U309" s="249"/>
      <c r="V309" s="243"/>
      <c r="W309" s="243"/>
    </row>
    <row r="310" spans="2:23" x14ac:dyDescent="0.15">
      <c r="B310" s="169" t="str">
        <f t="shared" si="8"/>
        <v>　</v>
      </c>
      <c r="C310" s="170" t="str">
        <f t="shared" si="9"/>
        <v>　</v>
      </c>
      <c r="D310" s="49">
        <v>297</v>
      </c>
      <c r="E310" s="179"/>
      <c r="F310" s="183" t="str">
        <f>IF(E310&lt;&gt;"",VLOOKUP(E310,申込書!A:C,3,0),"")</f>
        <v/>
      </c>
      <c r="G310" s="21"/>
      <c r="H310" s="51"/>
      <c r="I310" s="272"/>
      <c r="J310" s="51"/>
      <c r="K310" s="65"/>
      <c r="L310" s="237"/>
      <c r="M310" s="238"/>
      <c r="N310" s="239"/>
      <c r="O310" s="248"/>
      <c r="P310" s="246"/>
      <c r="Q310" s="247"/>
      <c r="R310" s="249"/>
      <c r="S310" s="243"/>
      <c r="T310" s="243"/>
      <c r="U310" s="249"/>
      <c r="V310" s="243"/>
      <c r="W310" s="243"/>
    </row>
    <row r="311" spans="2:23" x14ac:dyDescent="0.15">
      <c r="B311" s="169" t="str">
        <f t="shared" si="8"/>
        <v>　</v>
      </c>
      <c r="C311" s="170" t="str">
        <f t="shared" si="9"/>
        <v>　</v>
      </c>
      <c r="D311" s="49">
        <v>298</v>
      </c>
      <c r="E311" s="179"/>
      <c r="F311" s="183" t="str">
        <f>IF(E311&lt;&gt;"",VLOOKUP(E311,申込書!A:C,3,0),"")</f>
        <v/>
      </c>
      <c r="G311" s="21"/>
      <c r="H311" s="51"/>
      <c r="I311" s="272"/>
      <c r="J311" s="51"/>
      <c r="K311" s="65"/>
      <c r="L311" s="237"/>
      <c r="M311" s="238"/>
      <c r="N311" s="239"/>
      <c r="O311" s="248"/>
      <c r="P311" s="246"/>
      <c r="Q311" s="247"/>
      <c r="R311" s="249"/>
      <c r="S311" s="243"/>
      <c r="T311" s="243"/>
      <c r="U311" s="249"/>
      <c r="V311" s="243"/>
      <c r="W311" s="243"/>
    </row>
    <row r="312" spans="2:23" x14ac:dyDescent="0.15">
      <c r="B312" s="169" t="str">
        <f t="shared" si="8"/>
        <v>　</v>
      </c>
      <c r="C312" s="170" t="str">
        <f t="shared" si="9"/>
        <v>　</v>
      </c>
      <c r="D312" s="49">
        <v>299</v>
      </c>
      <c r="E312" s="179"/>
      <c r="F312" s="183" t="str">
        <f>IF(E312&lt;&gt;"",VLOOKUP(E312,申込書!A:C,3,0),"")</f>
        <v/>
      </c>
      <c r="G312" s="21"/>
      <c r="H312" s="51"/>
      <c r="I312" s="272"/>
      <c r="J312" s="51"/>
      <c r="K312" s="65"/>
      <c r="L312" s="237"/>
      <c r="M312" s="238"/>
      <c r="N312" s="239"/>
      <c r="O312" s="248"/>
      <c r="P312" s="246"/>
      <c r="Q312" s="247"/>
      <c r="R312" s="249"/>
      <c r="S312" s="243"/>
      <c r="T312" s="243"/>
      <c r="U312" s="249"/>
      <c r="V312" s="243"/>
      <c r="W312" s="243"/>
    </row>
    <row r="313" spans="2:23" x14ac:dyDescent="0.15">
      <c r="B313" s="169" t="str">
        <f t="shared" si="8"/>
        <v>　</v>
      </c>
      <c r="C313" s="170" t="str">
        <f t="shared" si="9"/>
        <v>　</v>
      </c>
      <c r="D313" s="49">
        <v>300</v>
      </c>
      <c r="E313" s="179"/>
      <c r="F313" s="183" t="str">
        <f>IF(E313&lt;&gt;"",VLOOKUP(E313,申込書!A:C,3,0),"")</f>
        <v/>
      </c>
      <c r="G313" s="21"/>
      <c r="H313" s="51"/>
      <c r="I313" s="272"/>
      <c r="J313" s="51"/>
      <c r="K313" s="65"/>
      <c r="L313" s="237"/>
      <c r="M313" s="238"/>
      <c r="N313" s="239"/>
      <c r="O313" s="248"/>
      <c r="P313" s="246"/>
      <c r="Q313" s="247"/>
      <c r="R313" s="249"/>
      <c r="S313" s="243"/>
      <c r="T313" s="243"/>
      <c r="U313" s="249"/>
      <c r="V313" s="243"/>
      <c r="W313" s="243"/>
    </row>
    <row r="314" spans="2:23" x14ac:dyDescent="0.15">
      <c r="B314" s="169" t="str">
        <f t="shared" si="8"/>
        <v>　</v>
      </c>
      <c r="C314" s="170" t="str">
        <f t="shared" si="9"/>
        <v>　</v>
      </c>
      <c r="D314" s="49">
        <v>301</v>
      </c>
      <c r="E314" s="179"/>
      <c r="F314" s="183" t="str">
        <f>IF(E314&lt;&gt;"",VLOOKUP(E314,申込書!A:C,3,0),"")</f>
        <v/>
      </c>
      <c r="G314" s="21"/>
      <c r="H314" s="51"/>
      <c r="I314" s="272"/>
      <c r="J314" s="51"/>
      <c r="K314" s="65"/>
      <c r="L314" s="237"/>
      <c r="M314" s="238"/>
      <c r="N314" s="239"/>
      <c r="O314" s="248"/>
      <c r="P314" s="246"/>
      <c r="Q314" s="247"/>
      <c r="R314" s="249"/>
      <c r="S314" s="243"/>
      <c r="T314" s="243"/>
      <c r="U314" s="249"/>
      <c r="V314" s="243"/>
      <c r="W314" s="243"/>
    </row>
    <row r="315" spans="2:23" x14ac:dyDescent="0.15">
      <c r="B315" s="169" t="str">
        <f t="shared" si="8"/>
        <v>　</v>
      </c>
      <c r="C315" s="170" t="str">
        <f t="shared" si="9"/>
        <v>　</v>
      </c>
      <c r="D315" s="49">
        <v>302</v>
      </c>
      <c r="E315" s="179"/>
      <c r="F315" s="183" t="str">
        <f>IF(E315&lt;&gt;"",VLOOKUP(E315,申込書!A:C,3,0),"")</f>
        <v/>
      </c>
      <c r="G315" s="21"/>
      <c r="H315" s="51"/>
      <c r="I315" s="272"/>
      <c r="J315" s="51"/>
      <c r="K315" s="65"/>
      <c r="L315" s="237"/>
      <c r="M315" s="238"/>
      <c r="N315" s="239"/>
      <c r="O315" s="248"/>
      <c r="P315" s="246"/>
      <c r="Q315" s="247"/>
      <c r="R315" s="249"/>
      <c r="S315" s="243"/>
      <c r="T315" s="243"/>
      <c r="U315" s="249"/>
      <c r="V315" s="243"/>
      <c r="W315" s="243"/>
    </row>
    <row r="316" spans="2:23" x14ac:dyDescent="0.15">
      <c r="B316" s="169" t="str">
        <f t="shared" si="8"/>
        <v>　</v>
      </c>
      <c r="C316" s="170" t="str">
        <f t="shared" si="9"/>
        <v>　</v>
      </c>
      <c r="D316" s="49">
        <v>303</v>
      </c>
      <c r="E316" s="179"/>
      <c r="F316" s="183" t="str">
        <f>IF(E316&lt;&gt;"",VLOOKUP(E316,申込書!A:C,3,0),"")</f>
        <v/>
      </c>
      <c r="G316" s="21"/>
      <c r="H316" s="51"/>
      <c r="I316" s="272"/>
      <c r="J316" s="51"/>
      <c r="K316" s="65"/>
      <c r="L316" s="237"/>
      <c r="M316" s="238"/>
      <c r="N316" s="239"/>
      <c r="O316" s="248"/>
      <c r="P316" s="246"/>
      <c r="Q316" s="247"/>
      <c r="R316" s="249"/>
      <c r="S316" s="243"/>
      <c r="T316" s="243"/>
      <c r="U316" s="249"/>
      <c r="V316" s="243"/>
      <c r="W316" s="243"/>
    </row>
    <row r="317" spans="2:23" x14ac:dyDescent="0.15">
      <c r="B317" s="169" t="str">
        <f t="shared" si="8"/>
        <v>　</v>
      </c>
      <c r="C317" s="170" t="str">
        <f t="shared" si="9"/>
        <v>　</v>
      </c>
      <c r="D317" s="49">
        <v>304</v>
      </c>
      <c r="E317" s="179"/>
      <c r="F317" s="183" t="str">
        <f>IF(E317&lt;&gt;"",VLOOKUP(E317,申込書!A:C,3,0),"")</f>
        <v/>
      </c>
      <c r="G317" s="21"/>
      <c r="H317" s="51"/>
      <c r="I317" s="272"/>
      <c r="J317" s="51"/>
      <c r="K317" s="65"/>
      <c r="L317" s="237"/>
      <c r="M317" s="238"/>
      <c r="N317" s="239"/>
      <c r="O317" s="248"/>
      <c r="P317" s="246"/>
      <c r="Q317" s="247"/>
      <c r="R317" s="249"/>
      <c r="S317" s="243"/>
      <c r="T317" s="243"/>
      <c r="U317" s="249"/>
      <c r="V317" s="243"/>
      <c r="W317" s="243"/>
    </row>
    <row r="318" spans="2:23" x14ac:dyDescent="0.15">
      <c r="B318" s="169" t="str">
        <f t="shared" si="8"/>
        <v>　</v>
      </c>
      <c r="C318" s="170" t="str">
        <f t="shared" si="9"/>
        <v>　</v>
      </c>
      <c r="D318" s="49">
        <v>305</v>
      </c>
      <c r="E318" s="179"/>
      <c r="F318" s="183" t="str">
        <f>IF(E318&lt;&gt;"",VLOOKUP(E318,申込書!A:C,3,0),"")</f>
        <v/>
      </c>
      <c r="G318" s="21"/>
      <c r="H318" s="51"/>
      <c r="I318" s="272"/>
      <c r="J318" s="51"/>
      <c r="K318" s="65"/>
      <c r="L318" s="237"/>
      <c r="M318" s="238"/>
      <c r="N318" s="239"/>
      <c r="O318" s="248"/>
      <c r="P318" s="246"/>
      <c r="Q318" s="247"/>
      <c r="R318" s="249"/>
      <c r="S318" s="243"/>
      <c r="T318" s="243"/>
      <c r="U318" s="249"/>
      <c r="V318" s="243"/>
      <c r="W318" s="243"/>
    </row>
    <row r="319" spans="2:23" x14ac:dyDescent="0.15">
      <c r="B319" s="169" t="str">
        <f t="shared" si="8"/>
        <v>　</v>
      </c>
      <c r="C319" s="170" t="str">
        <f t="shared" si="9"/>
        <v>　</v>
      </c>
      <c r="D319" s="49">
        <v>306</v>
      </c>
      <c r="E319" s="179"/>
      <c r="F319" s="183" t="str">
        <f>IF(E319&lt;&gt;"",VLOOKUP(E319,申込書!A:C,3,0),"")</f>
        <v/>
      </c>
      <c r="G319" s="21"/>
      <c r="H319" s="51"/>
      <c r="I319" s="272"/>
      <c r="J319" s="51"/>
      <c r="K319" s="65"/>
      <c r="L319" s="237"/>
      <c r="M319" s="238"/>
      <c r="N319" s="239"/>
      <c r="O319" s="248"/>
      <c r="P319" s="246"/>
      <c r="Q319" s="247"/>
      <c r="R319" s="249"/>
      <c r="S319" s="243"/>
      <c r="T319" s="243"/>
      <c r="U319" s="249"/>
      <c r="V319" s="243"/>
      <c r="W319" s="243"/>
    </row>
    <row r="320" spans="2:23" x14ac:dyDescent="0.15">
      <c r="B320" s="169" t="str">
        <f t="shared" si="8"/>
        <v>　</v>
      </c>
      <c r="C320" s="170" t="str">
        <f t="shared" si="9"/>
        <v>　</v>
      </c>
      <c r="D320" s="49">
        <v>307</v>
      </c>
      <c r="E320" s="179"/>
      <c r="F320" s="183" t="str">
        <f>IF(E320&lt;&gt;"",VLOOKUP(E320,申込書!A:C,3,0),"")</f>
        <v/>
      </c>
      <c r="G320" s="21"/>
      <c r="H320" s="51"/>
      <c r="I320" s="272"/>
      <c r="J320" s="51"/>
      <c r="K320" s="65"/>
      <c r="L320" s="237"/>
      <c r="M320" s="238"/>
      <c r="N320" s="239"/>
      <c r="O320" s="248"/>
      <c r="P320" s="246"/>
      <c r="Q320" s="247"/>
      <c r="R320" s="249"/>
      <c r="S320" s="243"/>
      <c r="T320" s="243"/>
      <c r="U320" s="249"/>
      <c r="V320" s="243"/>
      <c r="W320" s="243"/>
    </row>
    <row r="321" spans="2:23" x14ac:dyDescent="0.15">
      <c r="B321" s="169" t="str">
        <f t="shared" si="8"/>
        <v>　</v>
      </c>
      <c r="C321" s="170" t="str">
        <f t="shared" si="9"/>
        <v>　</v>
      </c>
      <c r="D321" s="49">
        <v>308</v>
      </c>
      <c r="E321" s="179"/>
      <c r="F321" s="183" t="str">
        <f>IF(E321&lt;&gt;"",VLOOKUP(E321,申込書!A:C,3,0),"")</f>
        <v/>
      </c>
      <c r="G321" s="21"/>
      <c r="H321" s="51"/>
      <c r="I321" s="272"/>
      <c r="J321" s="51"/>
      <c r="K321" s="65"/>
      <c r="L321" s="237"/>
      <c r="M321" s="238"/>
      <c r="N321" s="239"/>
      <c r="O321" s="248"/>
      <c r="P321" s="246"/>
      <c r="Q321" s="247"/>
      <c r="R321" s="249"/>
      <c r="S321" s="243"/>
      <c r="T321" s="243"/>
      <c r="U321" s="249"/>
      <c r="V321" s="243"/>
      <c r="W321" s="243"/>
    </row>
    <row r="322" spans="2:23" x14ac:dyDescent="0.15">
      <c r="B322" s="169" t="str">
        <f t="shared" si="8"/>
        <v>　</v>
      </c>
      <c r="C322" s="170" t="str">
        <f t="shared" si="9"/>
        <v>　</v>
      </c>
      <c r="D322" s="49">
        <v>309</v>
      </c>
      <c r="E322" s="179"/>
      <c r="F322" s="183" t="str">
        <f>IF(E322&lt;&gt;"",VLOOKUP(E322,申込書!A:C,3,0),"")</f>
        <v/>
      </c>
      <c r="G322" s="21"/>
      <c r="H322" s="51"/>
      <c r="I322" s="272"/>
      <c r="J322" s="51"/>
      <c r="K322" s="65"/>
      <c r="L322" s="237"/>
      <c r="M322" s="238"/>
      <c r="N322" s="239"/>
      <c r="O322" s="248"/>
      <c r="P322" s="246"/>
      <c r="Q322" s="247"/>
      <c r="R322" s="249"/>
      <c r="S322" s="243"/>
      <c r="T322" s="243"/>
      <c r="U322" s="249"/>
      <c r="V322" s="243"/>
      <c r="W322" s="243"/>
    </row>
    <row r="323" spans="2:23" x14ac:dyDescent="0.15">
      <c r="B323" s="169" t="str">
        <f t="shared" si="8"/>
        <v>　</v>
      </c>
      <c r="C323" s="170" t="str">
        <f t="shared" si="9"/>
        <v>　</v>
      </c>
      <c r="D323" s="49">
        <v>310</v>
      </c>
      <c r="E323" s="179"/>
      <c r="F323" s="183" t="str">
        <f>IF(E323&lt;&gt;"",VLOOKUP(E323,申込書!A:C,3,0),"")</f>
        <v/>
      </c>
      <c r="G323" s="21"/>
      <c r="H323" s="51"/>
      <c r="I323" s="272"/>
      <c r="J323" s="51"/>
      <c r="K323" s="65"/>
      <c r="L323" s="237"/>
      <c r="M323" s="238"/>
      <c r="N323" s="239"/>
      <c r="O323" s="248"/>
      <c r="P323" s="246"/>
      <c r="Q323" s="247"/>
      <c r="R323" s="249"/>
      <c r="S323" s="243"/>
      <c r="T323" s="243"/>
      <c r="U323" s="249"/>
      <c r="V323" s="243"/>
      <c r="W323" s="243"/>
    </row>
    <row r="324" spans="2:23" x14ac:dyDescent="0.15">
      <c r="B324" s="169" t="str">
        <f t="shared" si="8"/>
        <v>　</v>
      </c>
      <c r="C324" s="170" t="str">
        <f t="shared" si="9"/>
        <v>　</v>
      </c>
      <c r="D324" s="49">
        <v>311</v>
      </c>
      <c r="E324" s="179"/>
      <c r="F324" s="183" t="str">
        <f>IF(E324&lt;&gt;"",VLOOKUP(E324,申込書!A:C,3,0),"")</f>
        <v/>
      </c>
      <c r="G324" s="21"/>
      <c r="H324" s="51"/>
      <c r="I324" s="272"/>
      <c r="J324" s="51"/>
      <c r="K324" s="65"/>
      <c r="L324" s="237"/>
      <c r="M324" s="238"/>
      <c r="N324" s="239"/>
      <c r="O324" s="248"/>
      <c r="P324" s="246"/>
      <c r="Q324" s="247"/>
      <c r="R324" s="249"/>
      <c r="S324" s="243"/>
      <c r="T324" s="243"/>
      <c r="U324" s="249"/>
      <c r="V324" s="243"/>
      <c r="W324" s="243"/>
    </row>
    <row r="325" spans="2:23" x14ac:dyDescent="0.15">
      <c r="B325" s="169" t="str">
        <f t="shared" si="8"/>
        <v>　</v>
      </c>
      <c r="C325" s="170" t="str">
        <f t="shared" si="9"/>
        <v>　</v>
      </c>
      <c r="D325" s="49">
        <v>312</v>
      </c>
      <c r="E325" s="179"/>
      <c r="F325" s="183" t="str">
        <f>IF(E325&lt;&gt;"",VLOOKUP(E325,申込書!A:C,3,0),"")</f>
        <v/>
      </c>
      <c r="G325" s="21"/>
      <c r="H325" s="51"/>
      <c r="I325" s="272"/>
      <c r="J325" s="51"/>
      <c r="K325" s="65"/>
      <c r="L325" s="237"/>
      <c r="M325" s="238"/>
      <c r="N325" s="239"/>
      <c r="O325" s="248"/>
      <c r="P325" s="246"/>
      <c r="Q325" s="247"/>
      <c r="R325" s="249"/>
      <c r="S325" s="243"/>
      <c r="T325" s="243"/>
      <c r="U325" s="249"/>
      <c r="V325" s="243"/>
      <c r="W325" s="243"/>
    </row>
    <row r="326" spans="2:23" x14ac:dyDescent="0.15">
      <c r="B326" s="169" t="str">
        <f t="shared" si="8"/>
        <v>　</v>
      </c>
      <c r="C326" s="170" t="str">
        <f t="shared" si="9"/>
        <v>　</v>
      </c>
      <c r="D326" s="49">
        <v>313</v>
      </c>
      <c r="E326" s="179"/>
      <c r="F326" s="183" t="str">
        <f>IF(E326&lt;&gt;"",VLOOKUP(E326,申込書!A:C,3,0),"")</f>
        <v/>
      </c>
      <c r="G326" s="21"/>
      <c r="H326" s="51"/>
      <c r="I326" s="272"/>
      <c r="J326" s="51"/>
      <c r="K326" s="65"/>
      <c r="L326" s="237"/>
      <c r="M326" s="238"/>
      <c r="N326" s="239"/>
      <c r="O326" s="248"/>
      <c r="P326" s="246"/>
      <c r="Q326" s="247"/>
      <c r="R326" s="249"/>
      <c r="S326" s="243"/>
      <c r="T326" s="243"/>
      <c r="U326" s="249"/>
      <c r="V326" s="243"/>
      <c r="W326" s="243"/>
    </row>
    <row r="327" spans="2:23" x14ac:dyDescent="0.15">
      <c r="B327" s="169" t="str">
        <f t="shared" si="8"/>
        <v>　</v>
      </c>
      <c r="C327" s="170" t="str">
        <f t="shared" si="9"/>
        <v>　</v>
      </c>
      <c r="D327" s="49">
        <v>314</v>
      </c>
      <c r="E327" s="179"/>
      <c r="F327" s="183" t="str">
        <f>IF(E327&lt;&gt;"",VLOOKUP(E327,申込書!A:C,3,0),"")</f>
        <v/>
      </c>
      <c r="G327" s="21"/>
      <c r="H327" s="51"/>
      <c r="I327" s="272"/>
      <c r="J327" s="51"/>
      <c r="K327" s="65"/>
      <c r="L327" s="237"/>
      <c r="M327" s="238"/>
      <c r="N327" s="239"/>
      <c r="O327" s="248"/>
      <c r="P327" s="246"/>
      <c r="Q327" s="247"/>
      <c r="R327" s="249"/>
      <c r="S327" s="243"/>
      <c r="T327" s="243"/>
      <c r="U327" s="249"/>
      <c r="V327" s="243"/>
      <c r="W327" s="243"/>
    </row>
    <row r="328" spans="2:23" x14ac:dyDescent="0.15">
      <c r="B328" s="169" t="str">
        <f t="shared" si="8"/>
        <v>　</v>
      </c>
      <c r="C328" s="170" t="str">
        <f t="shared" si="9"/>
        <v>　</v>
      </c>
      <c r="D328" s="49">
        <v>315</v>
      </c>
      <c r="E328" s="179"/>
      <c r="F328" s="183" t="str">
        <f>IF(E328&lt;&gt;"",VLOOKUP(E328,申込書!A:C,3,0),"")</f>
        <v/>
      </c>
      <c r="G328" s="21"/>
      <c r="H328" s="51"/>
      <c r="I328" s="272"/>
      <c r="J328" s="51"/>
      <c r="K328" s="65"/>
      <c r="L328" s="237"/>
      <c r="M328" s="238"/>
      <c r="N328" s="239"/>
      <c r="O328" s="248"/>
      <c r="P328" s="246"/>
      <c r="Q328" s="247"/>
      <c r="R328" s="249"/>
      <c r="S328" s="243"/>
      <c r="T328" s="243"/>
      <c r="U328" s="249"/>
      <c r="V328" s="243"/>
      <c r="W328" s="243"/>
    </row>
    <row r="329" spans="2:23" x14ac:dyDescent="0.15">
      <c r="B329" s="169" t="str">
        <f t="shared" si="8"/>
        <v>　</v>
      </c>
      <c r="C329" s="170" t="str">
        <f t="shared" si="9"/>
        <v>　</v>
      </c>
      <c r="D329" s="49">
        <v>316</v>
      </c>
      <c r="E329" s="179"/>
      <c r="F329" s="183" t="str">
        <f>IF(E329&lt;&gt;"",VLOOKUP(E329,申込書!A:C,3,0),"")</f>
        <v/>
      </c>
      <c r="G329" s="21"/>
      <c r="H329" s="51"/>
      <c r="I329" s="272"/>
      <c r="J329" s="51"/>
      <c r="K329" s="65"/>
      <c r="L329" s="237"/>
      <c r="M329" s="238"/>
      <c r="N329" s="239"/>
      <c r="O329" s="248"/>
      <c r="P329" s="246"/>
      <c r="Q329" s="247"/>
      <c r="R329" s="249"/>
      <c r="S329" s="243"/>
      <c r="T329" s="243"/>
      <c r="U329" s="249"/>
      <c r="V329" s="243"/>
      <c r="W329" s="243"/>
    </row>
    <row r="330" spans="2:23" x14ac:dyDescent="0.15">
      <c r="B330" s="169" t="str">
        <f t="shared" si="8"/>
        <v>　</v>
      </c>
      <c r="C330" s="170" t="str">
        <f t="shared" si="9"/>
        <v>　</v>
      </c>
      <c r="D330" s="49">
        <v>317</v>
      </c>
      <c r="E330" s="179"/>
      <c r="F330" s="183" t="str">
        <f>IF(E330&lt;&gt;"",VLOOKUP(E330,申込書!A:C,3,0),"")</f>
        <v/>
      </c>
      <c r="G330" s="21"/>
      <c r="H330" s="51"/>
      <c r="I330" s="272"/>
      <c r="J330" s="51"/>
      <c r="K330" s="65"/>
      <c r="L330" s="237"/>
      <c r="M330" s="238"/>
      <c r="N330" s="239"/>
      <c r="O330" s="248"/>
      <c r="P330" s="246"/>
      <c r="Q330" s="247"/>
      <c r="R330" s="249"/>
      <c r="S330" s="243"/>
      <c r="T330" s="243"/>
      <c r="U330" s="249"/>
      <c r="V330" s="243"/>
      <c r="W330" s="243"/>
    </row>
    <row r="331" spans="2:23" x14ac:dyDescent="0.15">
      <c r="B331" s="169" t="str">
        <f t="shared" si="8"/>
        <v>　</v>
      </c>
      <c r="C331" s="170" t="str">
        <f t="shared" si="9"/>
        <v>　</v>
      </c>
      <c r="D331" s="49">
        <v>318</v>
      </c>
      <c r="E331" s="179"/>
      <c r="F331" s="183" t="str">
        <f>IF(E331&lt;&gt;"",VLOOKUP(E331,申込書!A:C,3,0),"")</f>
        <v/>
      </c>
      <c r="G331" s="21"/>
      <c r="H331" s="51"/>
      <c r="I331" s="272"/>
      <c r="J331" s="51"/>
      <c r="K331" s="65"/>
      <c r="L331" s="237"/>
      <c r="M331" s="238"/>
      <c r="N331" s="239"/>
      <c r="O331" s="248"/>
      <c r="P331" s="246"/>
      <c r="Q331" s="247"/>
      <c r="R331" s="249"/>
      <c r="S331" s="243"/>
      <c r="T331" s="243"/>
      <c r="U331" s="249"/>
      <c r="V331" s="243"/>
      <c r="W331" s="243"/>
    </row>
    <row r="332" spans="2:23" x14ac:dyDescent="0.15">
      <c r="B332" s="169" t="str">
        <f t="shared" si="8"/>
        <v>　</v>
      </c>
      <c r="C332" s="170" t="str">
        <f t="shared" si="9"/>
        <v>　</v>
      </c>
      <c r="D332" s="49">
        <v>319</v>
      </c>
      <c r="E332" s="179"/>
      <c r="F332" s="183" t="str">
        <f>IF(E332&lt;&gt;"",VLOOKUP(E332,申込書!A:C,3,0),"")</f>
        <v/>
      </c>
      <c r="G332" s="21"/>
      <c r="H332" s="51"/>
      <c r="I332" s="272"/>
      <c r="J332" s="51"/>
      <c r="K332" s="65"/>
      <c r="L332" s="237"/>
      <c r="M332" s="238"/>
      <c r="N332" s="239"/>
      <c r="O332" s="248"/>
      <c r="P332" s="246"/>
      <c r="Q332" s="247"/>
      <c r="R332" s="249"/>
      <c r="S332" s="243"/>
      <c r="T332" s="243"/>
      <c r="U332" s="249"/>
      <c r="V332" s="243"/>
      <c r="W332" s="243"/>
    </row>
    <row r="333" spans="2:23" x14ac:dyDescent="0.15">
      <c r="B333" s="169" t="str">
        <f t="shared" si="8"/>
        <v>　</v>
      </c>
      <c r="C333" s="170" t="str">
        <f t="shared" si="9"/>
        <v>　</v>
      </c>
      <c r="D333" s="49">
        <v>320</v>
      </c>
      <c r="E333" s="179"/>
      <c r="F333" s="183" t="str">
        <f>IF(E333&lt;&gt;"",VLOOKUP(E333,申込書!A:C,3,0),"")</f>
        <v/>
      </c>
      <c r="G333" s="21"/>
      <c r="H333" s="51"/>
      <c r="I333" s="272"/>
      <c r="J333" s="51"/>
      <c r="K333" s="65"/>
      <c r="L333" s="237"/>
      <c r="M333" s="238"/>
      <c r="N333" s="239"/>
      <c r="O333" s="248"/>
      <c r="P333" s="246"/>
      <c r="Q333" s="247"/>
      <c r="R333" s="249"/>
      <c r="S333" s="243"/>
      <c r="T333" s="243"/>
      <c r="U333" s="249"/>
      <c r="V333" s="243"/>
      <c r="W333" s="243"/>
    </row>
    <row r="334" spans="2:23" x14ac:dyDescent="0.15">
      <c r="B334" s="169" t="str">
        <f t="shared" ref="B334:B397" si="10">G334&amp;"　"&amp;H334</f>
        <v>　</v>
      </c>
      <c r="C334" s="170" t="str">
        <f t="shared" ref="C334:C397" si="11">I334&amp;"　"&amp;J334</f>
        <v>　</v>
      </c>
      <c r="D334" s="49">
        <v>321</v>
      </c>
      <c r="E334" s="179"/>
      <c r="F334" s="183" t="str">
        <f>IF(E334&lt;&gt;"",VLOOKUP(E334,申込書!A:C,3,0),"")</f>
        <v/>
      </c>
      <c r="G334" s="21"/>
      <c r="H334" s="51"/>
      <c r="I334" s="272"/>
      <c r="J334" s="51"/>
      <c r="K334" s="65"/>
      <c r="L334" s="237"/>
      <c r="M334" s="238"/>
      <c r="N334" s="239"/>
      <c r="O334" s="248"/>
      <c r="P334" s="246"/>
      <c r="Q334" s="247"/>
      <c r="R334" s="249"/>
      <c r="S334" s="243"/>
      <c r="T334" s="243"/>
      <c r="U334" s="249"/>
      <c r="V334" s="243"/>
      <c r="W334" s="243"/>
    </row>
    <row r="335" spans="2:23" x14ac:dyDescent="0.15">
      <c r="B335" s="169" t="str">
        <f t="shared" si="10"/>
        <v>　</v>
      </c>
      <c r="C335" s="170" t="str">
        <f t="shared" si="11"/>
        <v>　</v>
      </c>
      <c r="D335" s="49">
        <v>322</v>
      </c>
      <c r="E335" s="179"/>
      <c r="F335" s="183" t="str">
        <f>IF(E335&lt;&gt;"",VLOOKUP(E335,申込書!A:C,3,0),"")</f>
        <v/>
      </c>
      <c r="G335" s="21"/>
      <c r="H335" s="51"/>
      <c r="I335" s="272"/>
      <c r="J335" s="51"/>
      <c r="K335" s="65"/>
      <c r="L335" s="237"/>
      <c r="M335" s="238"/>
      <c r="N335" s="239"/>
      <c r="O335" s="248"/>
      <c r="P335" s="246"/>
      <c r="Q335" s="247"/>
      <c r="R335" s="249"/>
      <c r="S335" s="243"/>
      <c r="T335" s="243"/>
      <c r="U335" s="249"/>
      <c r="V335" s="243"/>
      <c r="W335" s="243"/>
    </row>
    <row r="336" spans="2:23" x14ac:dyDescent="0.15">
      <c r="B336" s="169" t="str">
        <f t="shared" si="10"/>
        <v>　</v>
      </c>
      <c r="C336" s="170" t="str">
        <f t="shared" si="11"/>
        <v>　</v>
      </c>
      <c r="D336" s="49">
        <v>323</v>
      </c>
      <c r="E336" s="179"/>
      <c r="F336" s="183" t="str">
        <f>IF(E336&lt;&gt;"",VLOOKUP(E336,申込書!A:C,3,0),"")</f>
        <v/>
      </c>
      <c r="G336" s="21"/>
      <c r="H336" s="51"/>
      <c r="I336" s="272"/>
      <c r="J336" s="51"/>
      <c r="K336" s="65"/>
      <c r="L336" s="237"/>
      <c r="M336" s="238"/>
      <c r="N336" s="239"/>
      <c r="O336" s="248"/>
      <c r="P336" s="246"/>
      <c r="Q336" s="247"/>
      <c r="R336" s="249"/>
      <c r="S336" s="243"/>
      <c r="T336" s="243"/>
      <c r="U336" s="249"/>
      <c r="V336" s="243"/>
      <c r="W336" s="243"/>
    </row>
    <row r="337" spans="2:23" x14ac:dyDescent="0.15">
      <c r="B337" s="169" t="str">
        <f t="shared" si="10"/>
        <v>　</v>
      </c>
      <c r="C337" s="170" t="str">
        <f t="shared" si="11"/>
        <v>　</v>
      </c>
      <c r="D337" s="49">
        <v>324</v>
      </c>
      <c r="E337" s="179"/>
      <c r="F337" s="183" t="str">
        <f>IF(E337&lt;&gt;"",VLOOKUP(E337,申込書!A:C,3,0),"")</f>
        <v/>
      </c>
      <c r="G337" s="21"/>
      <c r="H337" s="51"/>
      <c r="I337" s="272"/>
      <c r="J337" s="51"/>
      <c r="K337" s="65"/>
      <c r="L337" s="237"/>
      <c r="M337" s="238"/>
      <c r="N337" s="239"/>
      <c r="O337" s="248"/>
      <c r="P337" s="246"/>
      <c r="Q337" s="247"/>
      <c r="R337" s="249"/>
      <c r="S337" s="243"/>
      <c r="T337" s="243"/>
      <c r="U337" s="249"/>
      <c r="V337" s="243"/>
      <c r="W337" s="243"/>
    </row>
    <row r="338" spans="2:23" x14ac:dyDescent="0.15">
      <c r="B338" s="169" t="str">
        <f t="shared" si="10"/>
        <v>　</v>
      </c>
      <c r="C338" s="170" t="str">
        <f t="shared" si="11"/>
        <v>　</v>
      </c>
      <c r="D338" s="49">
        <v>325</v>
      </c>
      <c r="E338" s="179"/>
      <c r="F338" s="183" t="str">
        <f>IF(E338&lt;&gt;"",VLOOKUP(E338,申込書!A:C,3,0),"")</f>
        <v/>
      </c>
      <c r="G338" s="21"/>
      <c r="H338" s="51"/>
      <c r="I338" s="272"/>
      <c r="J338" s="51"/>
      <c r="K338" s="65"/>
      <c r="L338" s="237"/>
      <c r="M338" s="238"/>
      <c r="N338" s="239"/>
      <c r="O338" s="248"/>
      <c r="P338" s="246"/>
      <c r="Q338" s="247"/>
      <c r="R338" s="249"/>
      <c r="S338" s="243"/>
      <c r="T338" s="243"/>
      <c r="U338" s="249"/>
      <c r="V338" s="243"/>
      <c r="W338" s="243"/>
    </row>
    <row r="339" spans="2:23" x14ac:dyDescent="0.15">
      <c r="B339" s="169" t="str">
        <f t="shared" si="10"/>
        <v>　</v>
      </c>
      <c r="C339" s="170" t="str">
        <f t="shared" si="11"/>
        <v>　</v>
      </c>
      <c r="D339" s="49">
        <v>326</v>
      </c>
      <c r="E339" s="179"/>
      <c r="F339" s="183" t="str">
        <f>IF(E339&lt;&gt;"",VLOOKUP(E339,申込書!A:C,3,0),"")</f>
        <v/>
      </c>
      <c r="G339" s="21"/>
      <c r="H339" s="51"/>
      <c r="I339" s="272"/>
      <c r="J339" s="51"/>
      <c r="K339" s="65"/>
      <c r="L339" s="237"/>
      <c r="M339" s="238"/>
      <c r="N339" s="239"/>
      <c r="O339" s="248"/>
      <c r="P339" s="246"/>
      <c r="Q339" s="247"/>
      <c r="R339" s="249"/>
      <c r="S339" s="243"/>
      <c r="T339" s="243"/>
      <c r="U339" s="249"/>
      <c r="V339" s="243"/>
      <c r="W339" s="243"/>
    </row>
    <row r="340" spans="2:23" x14ac:dyDescent="0.15">
      <c r="B340" s="169" t="str">
        <f t="shared" si="10"/>
        <v>　</v>
      </c>
      <c r="C340" s="170" t="str">
        <f t="shared" si="11"/>
        <v>　</v>
      </c>
      <c r="D340" s="49">
        <v>327</v>
      </c>
      <c r="E340" s="179"/>
      <c r="F340" s="183" t="str">
        <f>IF(E340&lt;&gt;"",VLOOKUP(E340,申込書!A:C,3,0),"")</f>
        <v/>
      </c>
      <c r="G340" s="21"/>
      <c r="H340" s="51"/>
      <c r="I340" s="272"/>
      <c r="J340" s="51"/>
      <c r="K340" s="65"/>
      <c r="L340" s="237"/>
      <c r="M340" s="238"/>
      <c r="N340" s="239"/>
      <c r="O340" s="248"/>
      <c r="P340" s="246"/>
      <c r="Q340" s="247"/>
      <c r="R340" s="249"/>
      <c r="S340" s="243"/>
      <c r="T340" s="243"/>
      <c r="U340" s="249"/>
      <c r="V340" s="243"/>
      <c r="W340" s="243"/>
    </row>
    <row r="341" spans="2:23" x14ac:dyDescent="0.15">
      <c r="B341" s="169" t="str">
        <f t="shared" si="10"/>
        <v>　</v>
      </c>
      <c r="C341" s="170" t="str">
        <f t="shared" si="11"/>
        <v>　</v>
      </c>
      <c r="D341" s="49">
        <v>328</v>
      </c>
      <c r="E341" s="179"/>
      <c r="F341" s="183" t="str">
        <f>IF(E341&lt;&gt;"",VLOOKUP(E341,申込書!A:C,3,0),"")</f>
        <v/>
      </c>
      <c r="G341" s="21"/>
      <c r="H341" s="51"/>
      <c r="I341" s="272"/>
      <c r="J341" s="51"/>
      <c r="K341" s="65"/>
      <c r="L341" s="237"/>
      <c r="M341" s="238"/>
      <c r="N341" s="239"/>
      <c r="O341" s="248"/>
      <c r="P341" s="246"/>
      <c r="Q341" s="247"/>
      <c r="R341" s="249"/>
      <c r="S341" s="243"/>
      <c r="T341" s="243"/>
      <c r="U341" s="249"/>
      <c r="V341" s="243"/>
      <c r="W341" s="243"/>
    </row>
    <row r="342" spans="2:23" x14ac:dyDescent="0.15">
      <c r="B342" s="169" t="str">
        <f t="shared" si="10"/>
        <v>　</v>
      </c>
      <c r="C342" s="170" t="str">
        <f t="shared" si="11"/>
        <v>　</v>
      </c>
      <c r="D342" s="49">
        <v>329</v>
      </c>
      <c r="E342" s="179"/>
      <c r="F342" s="183" t="str">
        <f>IF(E342&lt;&gt;"",VLOOKUP(E342,申込書!A:C,3,0),"")</f>
        <v/>
      </c>
      <c r="G342" s="21"/>
      <c r="H342" s="51"/>
      <c r="I342" s="272"/>
      <c r="J342" s="51"/>
      <c r="K342" s="65"/>
      <c r="L342" s="237"/>
      <c r="M342" s="238"/>
      <c r="N342" s="239"/>
      <c r="O342" s="248"/>
      <c r="P342" s="246"/>
      <c r="Q342" s="247"/>
      <c r="R342" s="249"/>
      <c r="S342" s="243"/>
      <c r="T342" s="243"/>
      <c r="U342" s="249"/>
      <c r="V342" s="243"/>
      <c r="W342" s="243"/>
    </row>
    <row r="343" spans="2:23" x14ac:dyDescent="0.15">
      <c r="B343" s="169" t="str">
        <f t="shared" si="10"/>
        <v>　</v>
      </c>
      <c r="C343" s="170" t="str">
        <f t="shared" si="11"/>
        <v>　</v>
      </c>
      <c r="D343" s="49">
        <v>330</v>
      </c>
      <c r="E343" s="179"/>
      <c r="F343" s="183" t="str">
        <f>IF(E343&lt;&gt;"",VLOOKUP(E343,申込書!A:C,3,0),"")</f>
        <v/>
      </c>
      <c r="G343" s="21"/>
      <c r="H343" s="51"/>
      <c r="I343" s="272"/>
      <c r="J343" s="51"/>
      <c r="K343" s="65"/>
      <c r="L343" s="237"/>
      <c r="M343" s="238"/>
      <c r="N343" s="239"/>
      <c r="O343" s="248"/>
      <c r="P343" s="246"/>
      <c r="Q343" s="247"/>
      <c r="R343" s="249"/>
      <c r="S343" s="243"/>
      <c r="T343" s="243"/>
      <c r="U343" s="249"/>
      <c r="V343" s="243"/>
      <c r="W343" s="243"/>
    </row>
    <row r="344" spans="2:23" x14ac:dyDescent="0.15">
      <c r="B344" s="169" t="str">
        <f t="shared" si="10"/>
        <v>　</v>
      </c>
      <c r="C344" s="170" t="str">
        <f t="shared" si="11"/>
        <v>　</v>
      </c>
      <c r="D344" s="49">
        <v>331</v>
      </c>
      <c r="E344" s="179"/>
      <c r="F344" s="183" t="str">
        <f>IF(E344&lt;&gt;"",VLOOKUP(E344,申込書!A:C,3,0),"")</f>
        <v/>
      </c>
      <c r="G344" s="21"/>
      <c r="H344" s="51"/>
      <c r="I344" s="272"/>
      <c r="J344" s="51"/>
      <c r="K344" s="65"/>
      <c r="L344" s="237"/>
      <c r="M344" s="238"/>
      <c r="N344" s="239"/>
      <c r="O344" s="248"/>
      <c r="P344" s="246"/>
      <c r="Q344" s="247"/>
      <c r="R344" s="249"/>
      <c r="S344" s="243"/>
      <c r="T344" s="243"/>
      <c r="U344" s="249"/>
      <c r="V344" s="243"/>
      <c r="W344" s="243"/>
    </row>
    <row r="345" spans="2:23" x14ac:dyDescent="0.15">
      <c r="B345" s="169" t="str">
        <f t="shared" si="10"/>
        <v>　</v>
      </c>
      <c r="C345" s="170" t="str">
        <f t="shared" si="11"/>
        <v>　</v>
      </c>
      <c r="D345" s="49">
        <v>332</v>
      </c>
      <c r="E345" s="179"/>
      <c r="F345" s="183" t="str">
        <f>IF(E345&lt;&gt;"",VLOOKUP(E345,申込書!A:C,3,0),"")</f>
        <v/>
      </c>
      <c r="G345" s="21"/>
      <c r="H345" s="51"/>
      <c r="I345" s="272"/>
      <c r="J345" s="51"/>
      <c r="K345" s="65"/>
      <c r="L345" s="237"/>
      <c r="M345" s="238"/>
      <c r="N345" s="239"/>
      <c r="O345" s="248"/>
      <c r="P345" s="246"/>
      <c r="Q345" s="247"/>
      <c r="R345" s="249"/>
      <c r="S345" s="243"/>
      <c r="T345" s="243"/>
      <c r="U345" s="249"/>
      <c r="V345" s="243"/>
      <c r="W345" s="243"/>
    </row>
    <row r="346" spans="2:23" x14ac:dyDescent="0.15">
      <c r="B346" s="169" t="str">
        <f t="shared" si="10"/>
        <v>　</v>
      </c>
      <c r="C346" s="170" t="str">
        <f t="shared" si="11"/>
        <v>　</v>
      </c>
      <c r="D346" s="49">
        <v>333</v>
      </c>
      <c r="E346" s="179"/>
      <c r="F346" s="183" t="str">
        <f>IF(E346&lt;&gt;"",VLOOKUP(E346,申込書!A:C,3,0),"")</f>
        <v/>
      </c>
      <c r="G346" s="21"/>
      <c r="H346" s="51"/>
      <c r="I346" s="272"/>
      <c r="J346" s="51"/>
      <c r="K346" s="65"/>
      <c r="L346" s="237"/>
      <c r="M346" s="238"/>
      <c r="N346" s="239"/>
      <c r="O346" s="248"/>
      <c r="P346" s="246"/>
      <c r="Q346" s="247"/>
      <c r="R346" s="249"/>
      <c r="S346" s="243"/>
      <c r="T346" s="243"/>
      <c r="U346" s="249"/>
      <c r="V346" s="243"/>
      <c r="W346" s="243"/>
    </row>
    <row r="347" spans="2:23" x14ac:dyDescent="0.15">
      <c r="B347" s="169" t="str">
        <f t="shared" si="10"/>
        <v>　</v>
      </c>
      <c r="C347" s="170" t="str">
        <f t="shared" si="11"/>
        <v>　</v>
      </c>
      <c r="D347" s="49">
        <v>334</v>
      </c>
      <c r="E347" s="179"/>
      <c r="F347" s="183" t="str">
        <f>IF(E347&lt;&gt;"",VLOOKUP(E347,申込書!A:C,3,0),"")</f>
        <v/>
      </c>
      <c r="G347" s="21"/>
      <c r="H347" s="51"/>
      <c r="I347" s="272"/>
      <c r="J347" s="51"/>
      <c r="K347" s="65"/>
      <c r="L347" s="237"/>
      <c r="M347" s="238"/>
      <c r="N347" s="239"/>
      <c r="O347" s="248"/>
      <c r="P347" s="246"/>
      <c r="Q347" s="247"/>
      <c r="R347" s="249"/>
      <c r="S347" s="243"/>
      <c r="T347" s="243"/>
      <c r="U347" s="249"/>
      <c r="V347" s="243"/>
      <c r="W347" s="243"/>
    </row>
    <row r="348" spans="2:23" x14ac:dyDescent="0.15">
      <c r="B348" s="169" t="str">
        <f t="shared" si="10"/>
        <v>　</v>
      </c>
      <c r="C348" s="170" t="str">
        <f t="shared" si="11"/>
        <v>　</v>
      </c>
      <c r="D348" s="49">
        <v>335</v>
      </c>
      <c r="E348" s="179"/>
      <c r="F348" s="183" t="str">
        <f>IF(E348&lt;&gt;"",VLOOKUP(E348,申込書!A:C,3,0),"")</f>
        <v/>
      </c>
      <c r="G348" s="21"/>
      <c r="H348" s="51"/>
      <c r="I348" s="272"/>
      <c r="J348" s="51"/>
      <c r="K348" s="65"/>
      <c r="L348" s="237"/>
      <c r="M348" s="238"/>
      <c r="N348" s="239"/>
      <c r="O348" s="248"/>
      <c r="P348" s="246"/>
      <c r="Q348" s="247"/>
      <c r="R348" s="249"/>
      <c r="S348" s="243"/>
      <c r="T348" s="243"/>
      <c r="U348" s="249"/>
      <c r="V348" s="243"/>
      <c r="W348" s="243"/>
    </row>
    <row r="349" spans="2:23" x14ac:dyDescent="0.15">
      <c r="B349" s="169" t="str">
        <f t="shared" si="10"/>
        <v>　</v>
      </c>
      <c r="C349" s="170" t="str">
        <f t="shared" si="11"/>
        <v>　</v>
      </c>
      <c r="D349" s="49">
        <v>336</v>
      </c>
      <c r="E349" s="179"/>
      <c r="F349" s="183" t="str">
        <f>IF(E349&lt;&gt;"",VLOOKUP(E349,申込書!A:C,3,0),"")</f>
        <v/>
      </c>
      <c r="G349" s="21"/>
      <c r="H349" s="51"/>
      <c r="I349" s="272"/>
      <c r="J349" s="51"/>
      <c r="K349" s="65"/>
      <c r="L349" s="237"/>
      <c r="M349" s="238"/>
      <c r="N349" s="239"/>
      <c r="O349" s="248"/>
      <c r="P349" s="246"/>
      <c r="Q349" s="247"/>
      <c r="R349" s="249"/>
      <c r="S349" s="243"/>
      <c r="T349" s="243"/>
      <c r="U349" s="249"/>
      <c r="V349" s="243"/>
      <c r="W349" s="243"/>
    </row>
    <row r="350" spans="2:23" x14ac:dyDescent="0.15">
      <c r="B350" s="169" t="str">
        <f t="shared" si="10"/>
        <v>　</v>
      </c>
      <c r="C350" s="170" t="str">
        <f t="shared" si="11"/>
        <v>　</v>
      </c>
      <c r="D350" s="49">
        <v>337</v>
      </c>
      <c r="E350" s="179"/>
      <c r="F350" s="183" t="str">
        <f>IF(E350&lt;&gt;"",VLOOKUP(E350,申込書!A:C,3,0),"")</f>
        <v/>
      </c>
      <c r="G350" s="21"/>
      <c r="H350" s="51"/>
      <c r="I350" s="272"/>
      <c r="J350" s="51"/>
      <c r="K350" s="65"/>
      <c r="L350" s="237"/>
      <c r="M350" s="238"/>
      <c r="N350" s="239"/>
      <c r="O350" s="248"/>
      <c r="P350" s="246"/>
      <c r="Q350" s="247"/>
      <c r="R350" s="249"/>
      <c r="S350" s="243"/>
      <c r="T350" s="243"/>
      <c r="U350" s="249"/>
      <c r="V350" s="243"/>
      <c r="W350" s="243"/>
    </row>
    <row r="351" spans="2:23" x14ac:dyDescent="0.15">
      <c r="B351" s="169" t="str">
        <f t="shared" si="10"/>
        <v>　</v>
      </c>
      <c r="C351" s="170" t="str">
        <f t="shared" si="11"/>
        <v>　</v>
      </c>
      <c r="D351" s="49">
        <v>338</v>
      </c>
      <c r="E351" s="179"/>
      <c r="F351" s="183" t="str">
        <f>IF(E351&lt;&gt;"",VLOOKUP(E351,申込書!A:C,3,0),"")</f>
        <v/>
      </c>
      <c r="G351" s="21"/>
      <c r="H351" s="51"/>
      <c r="I351" s="272"/>
      <c r="J351" s="51"/>
      <c r="K351" s="65"/>
      <c r="L351" s="237"/>
      <c r="M351" s="238"/>
      <c r="N351" s="239"/>
      <c r="O351" s="248"/>
      <c r="P351" s="246"/>
      <c r="Q351" s="247"/>
      <c r="R351" s="249"/>
      <c r="S351" s="243"/>
      <c r="T351" s="243"/>
      <c r="U351" s="249"/>
      <c r="V351" s="243"/>
      <c r="W351" s="243"/>
    </row>
    <row r="352" spans="2:23" x14ac:dyDescent="0.15">
      <c r="B352" s="169" t="str">
        <f t="shared" si="10"/>
        <v>　</v>
      </c>
      <c r="C352" s="170" t="str">
        <f t="shared" si="11"/>
        <v>　</v>
      </c>
      <c r="D352" s="49">
        <v>339</v>
      </c>
      <c r="E352" s="179"/>
      <c r="F352" s="183" t="str">
        <f>IF(E352&lt;&gt;"",VLOOKUP(E352,申込書!A:C,3,0),"")</f>
        <v/>
      </c>
      <c r="G352" s="21"/>
      <c r="H352" s="51"/>
      <c r="I352" s="272"/>
      <c r="J352" s="51"/>
      <c r="K352" s="65"/>
      <c r="L352" s="237"/>
      <c r="M352" s="238"/>
      <c r="N352" s="239"/>
      <c r="O352" s="248"/>
      <c r="P352" s="246"/>
      <c r="Q352" s="247"/>
      <c r="R352" s="249"/>
      <c r="S352" s="243"/>
      <c r="T352" s="243"/>
      <c r="U352" s="249"/>
      <c r="V352" s="243"/>
      <c r="W352" s="243"/>
    </row>
    <row r="353" spans="2:23" x14ac:dyDescent="0.15">
      <c r="B353" s="169" t="str">
        <f t="shared" si="10"/>
        <v>　</v>
      </c>
      <c r="C353" s="170" t="str">
        <f t="shared" si="11"/>
        <v>　</v>
      </c>
      <c r="D353" s="49">
        <v>340</v>
      </c>
      <c r="E353" s="179"/>
      <c r="F353" s="183" t="str">
        <f>IF(E353&lt;&gt;"",VLOOKUP(E353,申込書!A:C,3,0),"")</f>
        <v/>
      </c>
      <c r="G353" s="21"/>
      <c r="H353" s="51"/>
      <c r="I353" s="272"/>
      <c r="J353" s="51"/>
      <c r="K353" s="65"/>
      <c r="L353" s="237"/>
      <c r="M353" s="238"/>
      <c r="N353" s="239"/>
      <c r="O353" s="248"/>
      <c r="P353" s="246"/>
      <c r="Q353" s="247"/>
      <c r="R353" s="249"/>
      <c r="S353" s="243"/>
      <c r="T353" s="243"/>
      <c r="U353" s="249"/>
      <c r="V353" s="243"/>
      <c r="W353" s="243"/>
    </row>
    <row r="354" spans="2:23" x14ac:dyDescent="0.15">
      <c r="B354" s="169" t="str">
        <f t="shared" si="10"/>
        <v>　</v>
      </c>
      <c r="C354" s="170" t="str">
        <f t="shared" si="11"/>
        <v>　</v>
      </c>
      <c r="D354" s="49">
        <v>341</v>
      </c>
      <c r="E354" s="179"/>
      <c r="F354" s="183" t="str">
        <f>IF(E354&lt;&gt;"",VLOOKUP(E354,申込書!A:C,3,0),"")</f>
        <v/>
      </c>
      <c r="G354" s="21"/>
      <c r="H354" s="51"/>
      <c r="I354" s="272"/>
      <c r="J354" s="51"/>
      <c r="K354" s="65"/>
      <c r="L354" s="237"/>
      <c r="M354" s="238"/>
      <c r="N354" s="239"/>
      <c r="O354" s="248"/>
      <c r="P354" s="246"/>
      <c r="Q354" s="247"/>
      <c r="R354" s="249"/>
      <c r="S354" s="243"/>
      <c r="T354" s="243"/>
      <c r="U354" s="249"/>
      <c r="V354" s="243"/>
      <c r="W354" s="243"/>
    </row>
    <row r="355" spans="2:23" x14ac:dyDescent="0.15">
      <c r="B355" s="169" t="str">
        <f t="shared" si="10"/>
        <v>　</v>
      </c>
      <c r="C355" s="170" t="str">
        <f t="shared" si="11"/>
        <v>　</v>
      </c>
      <c r="D355" s="49">
        <v>342</v>
      </c>
      <c r="E355" s="179"/>
      <c r="F355" s="183" t="str">
        <f>IF(E355&lt;&gt;"",VLOOKUP(E355,申込書!A:C,3,0),"")</f>
        <v/>
      </c>
      <c r="G355" s="21"/>
      <c r="H355" s="51"/>
      <c r="I355" s="272"/>
      <c r="J355" s="51"/>
      <c r="K355" s="65"/>
      <c r="L355" s="237"/>
      <c r="M355" s="238"/>
      <c r="N355" s="239"/>
      <c r="O355" s="248"/>
      <c r="P355" s="246"/>
      <c r="Q355" s="247"/>
      <c r="R355" s="249"/>
      <c r="S355" s="243"/>
      <c r="T355" s="243"/>
      <c r="U355" s="249"/>
      <c r="V355" s="243"/>
      <c r="W355" s="243"/>
    </row>
    <row r="356" spans="2:23" x14ac:dyDescent="0.15">
      <c r="B356" s="169" t="str">
        <f t="shared" si="10"/>
        <v>　</v>
      </c>
      <c r="C356" s="170" t="str">
        <f t="shared" si="11"/>
        <v>　</v>
      </c>
      <c r="D356" s="49">
        <v>343</v>
      </c>
      <c r="E356" s="179"/>
      <c r="F356" s="183" t="str">
        <f>IF(E356&lt;&gt;"",VLOOKUP(E356,申込書!A:C,3,0),"")</f>
        <v/>
      </c>
      <c r="G356" s="21"/>
      <c r="H356" s="51"/>
      <c r="I356" s="272"/>
      <c r="J356" s="51"/>
      <c r="K356" s="65"/>
      <c r="L356" s="237"/>
      <c r="M356" s="238"/>
      <c r="N356" s="239"/>
      <c r="O356" s="248"/>
      <c r="P356" s="246"/>
      <c r="Q356" s="247"/>
      <c r="R356" s="249"/>
      <c r="S356" s="243"/>
      <c r="T356" s="243"/>
      <c r="U356" s="249"/>
      <c r="V356" s="243"/>
      <c r="W356" s="243"/>
    </row>
    <row r="357" spans="2:23" x14ac:dyDescent="0.15">
      <c r="B357" s="169" t="str">
        <f t="shared" si="10"/>
        <v>　</v>
      </c>
      <c r="C357" s="170" t="str">
        <f t="shared" si="11"/>
        <v>　</v>
      </c>
      <c r="D357" s="49">
        <v>344</v>
      </c>
      <c r="E357" s="179"/>
      <c r="F357" s="183" t="str">
        <f>IF(E357&lt;&gt;"",VLOOKUP(E357,申込書!A:C,3,0),"")</f>
        <v/>
      </c>
      <c r="G357" s="21"/>
      <c r="H357" s="51"/>
      <c r="I357" s="272"/>
      <c r="J357" s="51"/>
      <c r="K357" s="65"/>
      <c r="L357" s="237"/>
      <c r="M357" s="238"/>
      <c r="N357" s="239"/>
      <c r="O357" s="248"/>
      <c r="P357" s="246"/>
      <c r="Q357" s="247"/>
      <c r="R357" s="249"/>
      <c r="S357" s="243"/>
      <c r="T357" s="243"/>
      <c r="U357" s="249"/>
      <c r="V357" s="243"/>
      <c r="W357" s="243"/>
    </row>
    <row r="358" spans="2:23" x14ac:dyDescent="0.15">
      <c r="B358" s="169" t="str">
        <f t="shared" si="10"/>
        <v>　</v>
      </c>
      <c r="C358" s="170" t="str">
        <f t="shared" si="11"/>
        <v>　</v>
      </c>
      <c r="D358" s="49">
        <v>345</v>
      </c>
      <c r="E358" s="179"/>
      <c r="F358" s="183" t="str">
        <f>IF(E358&lt;&gt;"",VLOOKUP(E358,申込書!A:C,3,0),"")</f>
        <v/>
      </c>
      <c r="G358" s="21"/>
      <c r="H358" s="51"/>
      <c r="I358" s="272"/>
      <c r="J358" s="51"/>
      <c r="K358" s="65"/>
      <c r="L358" s="237"/>
      <c r="M358" s="238"/>
      <c r="N358" s="239"/>
      <c r="O358" s="248"/>
      <c r="P358" s="246"/>
      <c r="Q358" s="247"/>
      <c r="R358" s="249"/>
      <c r="S358" s="243"/>
      <c r="T358" s="243"/>
      <c r="U358" s="249"/>
      <c r="V358" s="243"/>
      <c r="W358" s="243"/>
    </row>
    <row r="359" spans="2:23" x14ac:dyDescent="0.15">
      <c r="B359" s="169" t="str">
        <f t="shared" si="10"/>
        <v>　</v>
      </c>
      <c r="C359" s="170" t="str">
        <f t="shared" si="11"/>
        <v>　</v>
      </c>
      <c r="D359" s="49">
        <v>346</v>
      </c>
      <c r="E359" s="179"/>
      <c r="F359" s="183" t="str">
        <f>IF(E359&lt;&gt;"",VLOOKUP(E359,申込書!A:C,3,0),"")</f>
        <v/>
      </c>
      <c r="G359" s="21"/>
      <c r="H359" s="51"/>
      <c r="I359" s="272"/>
      <c r="J359" s="51"/>
      <c r="K359" s="65"/>
      <c r="L359" s="237"/>
      <c r="M359" s="238"/>
      <c r="N359" s="239"/>
      <c r="O359" s="248"/>
      <c r="P359" s="246"/>
      <c r="Q359" s="247"/>
      <c r="R359" s="249"/>
      <c r="S359" s="243"/>
      <c r="T359" s="243"/>
      <c r="U359" s="249"/>
      <c r="V359" s="243"/>
      <c r="W359" s="243"/>
    </row>
    <row r="360" spans="2:23" x14ac:dyDescent="0.15">
      <c r="B360" s="169" t="str">
        <f t="shared" si="10"/>
        <v>　</v>
      </c>
      <c r="C360" s="170" t="str">
        <f t="shared" si="11"/>
        <v>　</v>
      </c>
      <c r="D360" s="49">
        <v>347</v>
      </c>
      <c r="E360" s="179"/>
      <c r="F360" s="183" t="str">
        <f>IF(E360&lt;&gt;"",VLOOKUP(E360,申込書!A:C,3,0),"")</f>
        <v/>
      </c>
      <c r="G360" s="21"/>
      <c r="H360" s="51"/>
      <c r="I360" s="272"/>
      <c r="J360" s="51"/>
      <c r="K360" s="65"/>
      <c r="L360" s="237"/>
      <c r="M360" s="238"/>
      <c r="N360" s="239"/>
      <c r="O360" s="248"/>
      <c r="P360" s="246"/>
      <c r="Q360" s="247"/>
      <c r="R360" s="249"/>
      <c r="S360" s="243"/>
      <c r="T360" s="243"/>
      <c r="U360" s="249"/>
      <c r="V360" s="243"/>
      <c r="W360" s="243"/>
    </row>
    <row r="361" spans="2:23" x14ac:dyDescent="0.15">
      <c r="B361" s="169" t="str">
        <f t="shared" si="10"/>
        <v>　</v>
      </c>
      <c r="C361" s="170" t="str">
        <f t="shared" si="11"/>
        <v>　</v>
      </c>
      <c r="D361" s="49">
        <v>348</v>
      </c>
      <c r="E361" s="179"/>
      <c r="F361" s="183" t="str">
        <f>IF(E361&lt;&gt;"",VLOOKUP(E361,申込書!A:C,3,0),"")</f>
        <v/>
      </c>
      <c r="G361" s="21"/>
      <c r="H361" s="51"/>
      <c r="I361" s="272"/>
      <c r="J361" s="51"/>
      <c r="K361" s="65"/>
      <c r="L361" s="237"/>
      <c r="M361" s="238"/>
      <c r="N361" s="239"/>
      <c r="O361" s="248"/>
      <c r="P361" s="246"/>
      <c r="Q361" s="247"/>
      <c r="R361" s="249"/>
      <c r="S361" s="243"/>
      <c r="T361" s="243"/>
      <c r="U361" s="249"/>
      <c r="V361" s="243"/>
      <c r="W361" s="243"/>
    </row>
    <row r="362" spans="2:23" x14ac:dyDescent="0.15">
      <c r="B362" s="169" t="str">
        <f t="shared" si="10"/>
        <v>　</v>
      </c>
      <c r="C362" s="170" t="str">
        <f t="shared" si="11"/>
        <v>　</v>
      </c>
      <c r="D362" s="49">
        <v>349</v>
      </c>
      <c r="E362" s="179"/>
      <c r="F362" s="183" t="str">
        <f>IF(E362&lt;&gt;"",VLOOKUP(E362,申込書!A:C,3,0),"")</f>
        <v/>
      </c>
      <c r="G362" s="21"/>
      <c r="H362" s="51"/>
      <c r="I362" s="272"/>
      <c r="J362" s="51"/>
      <c r="K362" s="65"/>
      <c r="L362" s="237"/>
      <c r="M362" s="238"/>
      <c r="N362" s="239"/>
      <c r="O362" s="248"/>
      <c r="P362" s="246"/>
      <c r="Q362" s="247"/>
      <c r="R362" s="249"/>
      <c r="S362" s="243"/>
      <c r="T362" s="243"/>
      <c r="U362" s="249"/>
      <c r="V362" s="243"/>
      <c r="W362" s="243"/>
    </row>
    <row r="363" spans="2:23" x14ac:dyDescent="0.15">
      <c r="B363" s="169" t="str">
        <f t="shared" si="10"/>
        <v>　</v>
      </c>
      <c r="C363" s="170" t="str">
        <f t="shared" si="11"/>
        <v>　</v>
      </c>
      <c r="D363" s="49">
        <v>350</v>
      </c>
      <c r="E363" s="179"/>
      <c r="F363" s="183" t="str">
        <f>IF(E363&lt;&gt;"",VLOOKUP(E363,申込書!A:C,3,0),"")</f>
        <v/>
      </c>
      <c r="G363" s="21"/>
      <c r="H363" s="51"/>
      <c r="I363" s="272"/>
      <c r="J363" s="51"/>
      <c r="K363" s="65"/>
      <c r="L363" s="237"/>
      <c r="M363" s="238"/>
      <c r="N363" s="239"/>
      <c r="O363" s="248"/>
      <c r="P363" s="246"/>
      <c r="Q363" s="247"/>
      <c r="R363" s="249"/>
      <c r="S363" s="243"/>
      <c r="T363" s="243"/>
      <c r="U363" s="249"/>
      <c r="V363" s="243"/>
      <c r="W363" s="243"/>
    </row>
    <row r="364" spans="2:23" x14ac:dyDescent="0.15">
      <c r="B364" s="169" t="str">
        <f t="shared" si="10"/>
        <v>　</v>
      </c>
      <c r="C364" s="170" t="str">
        <f t="shared" si="11"/>
        <v>　</v>
      </c>
      <c r="D364" s="49">
        <v>351</v>
      </c>
      <c r="E364" s="179"/>
      <c r="F364" s="183" t="str">
        <f>IF(E364&lt;&gt;"",VLOOKUP(E364,申込書!A:C,3,0),"")</f>
        <v/>
      </c>
      <c r="G364" s="21"/>
      <c r="H364" s="51"/>
      <c r="I364" s="272"/>
      <c r="J364" s="51"/>
      <c r="K364" s="65"/>
      <c r="L364" s="237"/>
      <c r="M364" s="238"/>
      <c r="N364" s="239"/>
      <c r="O364" s="248"/>
      <c r="P364" s="246"/>
      <c r="Q364" s="247"/>
      <c r="R364" s="249"/>
      <c r="S364" s="243"/>
      <c r="T364" s="243"/>
      <c r="U364" s="249"/>
      <c r="V364" s="243"/>
      <c r="W364" s="243"/>
    </row>
    <row r="365" spans="2:23" x14ac:dyDescent="0.15">
      <c r="B365" s="169" t="str">
        <f t="shared" si="10"/>
        <v>　</v>
      </c>
      <c r="C365" s="170" t="str">
        <f t="shared" si="11"/>
        <v>　</v>
      </c>
      <c r="D365" s="49">
        <v>352</v>
      </c>
      <c r="E365" s="179"/>
      <c r="F365" s="183" t="str">
        <f>IF(E365&lt;&gt;"",VLOOKUP(E365,申込書!A:C,3,0),"")</f>
        <v/>
      </c>
      <c r="G365" s="21"/>
      <c r="H365" s="51"/>
      <c r="I365" s="272"/>
      <c r="J365" s="51"/>
      <c r="K365" s="65"/>
      <c r="L365" s="237"/>
      <c r="M365" s="238"/>
      <c r="N365" s="239"/>
      <c r="O365" s="248"/>
      <c r="P365" s="246"/>
      <c r="Q365" s="247"/>
      <c r="R365" s="249"/>
      <c r="S365" s="243"/>
      <c r="T365" s="243"/>
      <c r="U365" s="249"/>
      <c r="V365" s="243"/>
      <c r="W365" s="243"/>
    </row>
    <row r="366" spans="2:23" x14ac:dyDescent="0.15">
      <c r="B366" s="169" t="str">
        <f t="shared" si="10"/>
        <v>　</v>
      </c>
      <c r="C366" s="170" t="str">
        <f t="shared" si="11"/>
        <v>　</v>
      </c>
      <c r="D366" s="49">
        <v>353</v>
      </c>
      <c r="E366" s="179"/>
      <c r="F366" s="183" t="str">
        <f>IF(E366&lt;&gt;"",VLOOKUP(E366,申込書!A:C,3,0),"")</f>
        <v/>
      </c>
      <c r="G366" s="21"/>
      <c r="H366" s="51"/>
      <c r="I366" s="272"/>
      <c r="J366" s="51"/>
      <c r="K366" s="65"/>
      <c r="L366" s="237"/>
      <c r="M366" s="238"/>
      <c r="N366" s="239"/>
      <c r="O366" s="248"/>
      <c r="P366" s="246"/>
      <c r="Q366" s="247"/>
      <c r="R366" s="249"/>
      <c r="S366" s="243"/>
      <c r="T366" s="243"/>
      <c r="U366" s="249"/>
      <c r="V366" s="243"/>
      <c r="W366" s="243"/>
    </row>
    <row r="367" spans="2:23" x14ac:dyDescent="0.15">
      <c r="B367" s="169" t="str">
        <f t="shared" si="10"/>
        <v>　</v>
      </c>
      <c r="C367" s="170" t="str">
        <f t="shared" si="11"/>
        <v>　</v>
      </c>
      <c r="D367" s="49">
        <v>354</v>
      </c>
      <c r="E367" s="179"/>
      <c r="F367" s="183" t="str">
        <f>IF(E367&lt;&gt;"",VLOOKUP(E367,申込書!A:C,3,0),"")</f>
        <v/>
      </c>
      <c r="G367" s="21"/>
      <c r="H367" s="51"/>
      <c r="I367" s="272"/>
      <c r="J367" s="51"/>
      <c r="K367" s="65"/>
      <c r="L367" s="237"/>
      <c r="M367" s="238"/>
      <c r="N367" s="239"/>
      <c r="O367" s="248"/>
      <c r="P367" s="246"/>
      <c r="Q367" s="247"/>
      <c r="R367" s="249"/>
      <c r="S367" s="243"/>
      <c r="T367" s="243"/>
      <c r="U367" s="249"/>
      <c r="V367" s="243"/>
      <c r="W367" s="243"/>
    </row>
    <row r="368" spans="2:23" x14ac:dyDescent="0.15">
      <c r="B368" s="169" t="str">
        <f t="shared" si="10"/>
        <v>　</v>
      </c>
      <c r="C368" s="170" t="str">
        <f t="shared" si="11"/>
        <v>　</v>
      </c>
      <c r="D368" s="49">
        <v>355</v>
      </c>
      <c r="E368" s="179"/>
      <c r="F368" s="183" t="str">
        <f>IF(E368&lt;&gt;"",VLOOKUP(E368,申込書!A:C,3,0),"")</f>
        <v/>
      </c>
      <c r="G368" s="21"/>
      <c r="H368" s="51"/>
      <c r="I368" s="272"/>
      <c r="J368" s="51"/>
      <c r="K368" s="65"/>
      <c r="L368" s="237"/>
      <c r="M368" s="238"/>
      <c r="N368" s="239"/>
      <c r="O368" s="248"/>
      <c r="P368" s="246"/>
      <c r="Q368" s="247"/>
      <c r="R368" s="249"/>
      <c r="S368" s="243"/>
      <c r="T368" s="243"/>
      <c r="U368" s="249"/>
      <c r="V368" s="243"/>
      <c r="W368" s="243"/>
    </row>
    <row r="369" spans="2:23" x14ac:dyDescent="0.15">
      <c r="B369" s="169" t="str">
        <f t="shared" si="10"/>
        <v>　</v>
      </c>
      <c r="C369" s="170" t="str">
        <f t="shared" si="11"/>
        <v>　</v>
      </c>
      <c r="D369" s="49">
        <v>356</v>
      </c>
      <c r="E369" s="179"/>
      <c r="F369" s="183" t="str">
        <f>IF(E369&lt;&gt;"",VLOOKUP(E369,申込書!A:C,3,0),"")</f>
        <v/>
      </c>
      <c r="G369" s="21"/>
      <c r="H369" s="51"/>
      <c r="I369" s="272"/>
      <c r="J369" s="51"/>
      <c r="K369" s="65"/>
      <c r="L369" s="237"/>
      <c r="M369" s="238"/>
      <c r="N369" s="239"/>
      <c r="O369" s="248"/>
      <c r="P369" s="246"/>
      <c r="Q369" s="247"/>
      <c r="R369" s="249"/>
      <c r="S369" s="243"/>
      <c r="T369" s="243"/>
      <c r="U369" s="249"/>
      <c r="V369" s="243"/>
      <c r="W369" s="243"/>
    </row>
    <row r="370" spans="2:23" x14ac:dyDescent="0.15">
      <c r="B370" s="169" t="str">
        <f t="shared" si="10"/>
        <v>　</v>
      </c>
      <c r="C370" s="170" t="str">
        <f t="shared" si="11"/>
        <v>　</v>
      </c>
      <c r="D370" s="49">
        <v>357</v>
      </c>
      <c r="E370" s="179"/>
      <c r="F370" s="183" t="str">
        <f>IF(E370&lt;&gt;"",VLOOKUP(E370,申込書!A:C,3,0),"")</f>
        <v/>
      </c>
      <c r="G370" s="21"/>
      <c r="H370" s="51"/>
      <c r="I370" s="272"/>
      <c r="J370" s="51"/>
      <c r="K370" s="65"/>
      <c r="L370" s="237"/>
      <c r="M370" s="238"/>
      <c r="N370" s="239"/>
      <c r="O370" s="248"/>
      <c r="P370" s="246"/>
      <c r="Q370" s="247"/>
      <c r="R370" s="249"/>
      <c r="S370" s="243"/>
      <c r="T370" s="243"/>
      <c r="U370" s="249"/>
      <c r="V370" s="243"/>
      <c r="W370" s="243"/>
    </row>
    <row r="371" spans="2:23" x14ac:dyDescent="0.15">
      <c r="B371" s="169" t="str">
        <f t="shared" si="10"/>
        <v>　</v>
      </c>
      <c r="C371" s="170" t="str">
        <f t="shared" si="11"/>
        <v>　</v>
      </c>
      <c r="D371" s="49">
        <v>358</v>
      </c>
      <c r="E371" s="179"/>
      <c r="F371" s="183" t="str">
        <f>IF(E371&lt;&gt;"",VLOOKUP(E371,申込書!A:C,3,0),"")</f>
        <v/>
      </c>
      <c r="G371" s="21"/>
      <c r="H371" s="51"/>
      <c r="I371" s="272"/>
      <c r="J371" s="51"/>
      <c r="K371" s="65"/>
      <c r="L371" s="237"/>
      <c r="M371" s="238"/>
      <c r="N371" s="239"/>
      <c r="O371" s="248"/>
      <c r="P371" s="246"/>
      <c r="Q371" s="247"/>
      <c r="R371" s="249"/>
      <c r="S371" s="243"/>
      <c r="T371" s="243"/>
      <c r="U371" s="249"/>
      <c r="V371" s="243"/>
      <c r="W371" s="243"/>
    </row>
    <row r="372" spans="2:23" x14ac:dyDescent="0.15">
      <c r="B372" s="169" t="str">
        <f t="shared" si="10"/>
        <v>　</v>
      </c>
      <c r="C372" s="170" t="str">
        <f t="shared" si="11"/>
        <v>　</v>
      </c>
      <c r="D372" s="49">
        <v>359</v>
      </c>
      <c r="E372" s="179"/>
      <c r="F372" s="183" t="str">
        <f>IF(E372&lt;&gt;"",VLOOKUP(E372,申込書!A:C,3,0),"")</f>
        <v/>
      </c>
      <c r="G372" s="21"/>
      <c r="H372" s="51"/>
      <c r="I372" s="272"/>
      <c r="J372" s="51"/>
      <c r="K372" s="65"/>
      <c r="L372" s="237"/>
      <c r="M372" s="238"/>
      <c r="N372" s="239"/>
      <c r="O372" s="248"/>
      <c r="P372" s="246"/>
      <c r="Q372" s="247"/>
      <c r="R372" s="249"/>
      <c r="S372" s="243"/>
      <c r="T372" s="243"/>
      <c r="U372" s="249"/>
      <c r="V372" s="243"/>
      <c r="W372" s="243"/>
    </row>
    <row r="373" spans="2:23" x14ac:dyDescent="0.15">
      <c r="B373" s="169" t="str">
        <f t="shared" si="10"/>
        <v>　</v>
      </c>
      <c r="C373" s="170" t="str">
        <f t="shared" si="11"/>
        <v>　</v>
      </c>
      <c r="D373" s="49">
        <v>360</v>
      </c>
      <c r="E373" s="179"/>
      <c r="F373" s="183" t="str">
        <f>IF(E373&lt;&gt;"",VLOOKUP(E373,申込書!A:C,3,0),"")</f>
        <v/>
      </c>
      <c r="G373" s="21"/>
      <c r="H373" s="51"/>
      <c r="I373" s="272"/>
      <c r="J373" s="51"/>
      <c r="K373" s="65"/>
      <c r="L373" s="237"/>
      <c r="M373" s="238"/>
      <c r="N373" s="239"/>
      <c r="O373" s="248"/>
      <c r="P373" s="246"/>
      <c r="Q373" s="247"/>
      <c r="R373" s="249"/>
      <c r="S373" s="243"/>
      <c r="T373" s="243"/>
      <c r="U373" s="249"/>
      <c r="V373" s="243"/>
      <c r="W373" s="243"/>
    </row>
    <row r="374" spans="2:23" x14ac:dyDescent="0.15">
      <c r="B374" s="169" t="str">
        <f t="shared" si="10"/>
        <v>　</v>
      </c>
      <c r="C374" s="170" t="str">
        <f t="shared" si="11"/>
        <v>　</v>
      </c>
      <c r="D374" s="49">
        <v>361</v>
      </c>
      <c r="E374" s="179"/>
      <c r="F374" s="183" t="str">
        <f>IF(E374&lt;&gt;"",VLOOKUP(E374,申込書!A:C,3,0),"")</f>
        <v/>
      </c>
      <c r="G374" s="21"/>
      <c r="H374" s="51"/>
      <c r="I374" s="272"/>
      <c r="J374" s="51"/>
      <c r="K374" s="65"/>
      <c r="L374" s="237"/>
      <c r="M374" s="238"/>
      <c r="N374" s="239"/>
      <c r="O374" s="248"/>
      <c r="P374" s="246"/>
      <c r="Q374" s="247"/>
      <c r="R374" s="249"/>
      <c r="S374" s="243"/>
      <c r="T374" s="243"/>
      <c r="U374" s="249"/>
      <c r="V374" s="243"/>
      <c r="W374" s="243"/>
    </row>
    <row r="375" spans="2:23" x14ac:dyDescent="0.15">
      <c r="B375" s="169" t="str">
        <f t="shared" si="10"/>
        <v>　</v>
      </c>
      <c r="C375" s="170" t="str">
        <f t="shared" si="11"/>
        <v>　</v>
      </c>
      <c r="D375" s="49">
        <v>362</v>
      </c>
      <c r="E375" s="179"/>
      <c r="F375" s="183" t="str">
        <f>IF(E375&lt;&gt;"",VLOOKUP(E375,申込書!A:C,3,0),"")</f>
        <v/>
      </c>
      <c r="G375" s="21"/>
      <c r="H375" s="51"/>
      <c r="I375" s="272"/>
      <c r="J375" s="51"/>
      <c r="K375" s="65"/>
      <c r="L375" s="237"/>
      <c r="M375" s="238"/>
      <c r="N375" s="239"/>
      <c r="O375" s="248"/>
      <c r="P375" s="246"/>
      <c r="Q375" s="247"/>
      <c r="R375" s="249"/>
      <c r="S375" s="243"/>
      <c r="T375" s="243"/>
      <c r="U375" s="249"/>
      <c r="V375" s="243"/>
      <c r="W375" s="243"/>
    </row>
    <row r="376" spans="2:23" x14ac:dyDescent="0.15">
      <c r="B376" s="169" t="str">
        <f t="shared" si="10"/>
        <v>　</v>
      </c>
      <c r="C376" s="170" t="str">
        <f t="shared" si="11"/>
        <v>　</v>
      </c>
      <c r="D376" s="49">
        <v>363</v>
      </c>
      <c r="E376" s="179"/>
      <c r="F376" s="183" t="str">
        <f>IF(E376&lt;&gt;"",VLOOKUP(E376,申込書!A:C,3,0),"")</f>
        <v/>
      </c>
      <c r="G376" s="21"/>
      <c r="H376" s="51"/>
      <c r="I376" s="272"/>
      <c r="J376" s="51"/>
      <c r="K376" s="65"/>
      <c r="L376" s="237"/>
      <c r="M376" s="238"/>
      <c r="N376" s="239"/>
      <c r="O376" s="248"/>
      <c r="P376" s="246"/>
      <c r="Q376" s="247"/>
      <c r="R376" s="249"/>
      <c r="S376" s="243"/>
      <c r="T376" s="243"/>
      <c r="U376" s="249"/>
      <c r="V376" s="243"/>
      <c r="W376" s="243"/>
    </row>
    <row r="377" spans="2:23" x14ac:dyDescent="0.15">
      <c r="B377" s="169" t="str">
        <f t="shared" si="10"/>
        <v>　</v>
      </c>
      <c r="C377" s="170" t="str">
        <f t="shared" si="11"/>
        <v>　</v>
      </c>
      <c r="D377" s="49">
        <v>364</v>
      </c>
      <c r="E377" s="179"/>
      <c r="F377" s="183" t="str">
        <f>IF(E377&lt;&gt;"",VLOOKUP(E377,申込書!A:C,3,0),"")</f>
        <v/>
      </c>
      <c r="G377" s="21"/>
      <c r="H377" s="51"/>
      <c r="I377" s="272"/>
      <c r="J377" s="51"/>
      <c r="K377" s="65"/>
      <c r="L377" s="237"/>
      <c r="M377" s="238"/>
      <c r="N377" s="239"/>
      <c r="O377" s="248"/>
      <c r="P377" s="246"/>
      <c r="Q377" s="247"/>
      <c r="R377" s="249"/>
      <c r="S377" s="243"/>
      <c r="T377" s="243"/>
      <c r="U377" s="249"/>
      <c r="V377" s="243"/>
      <c r="W377" s="243"/>
    </row>
    <row r="378" spans="2:23" x14ac:dyDescent="0.15">
      <c r="B378" s="169" t="str">
        <f t="shared" si="10"/>
        <v>　</v>
      </c>
      <c r="C378" s="170" t="str">
        <f t="shared" si="11"/>
        <v>　</v>
      </c>
      <c r="D378" s="49">
        <v>365</v>
      </c>
      <c r="E378" s="179"/>
      <c r="F378" s="183" t="str">
        <f>IF(E378&lt;&gt;"",VLOOKUP(E378,申込書!A:C,3,0),"")</f>
        <v/>
      </c>
      <c r="G378" s="21"/>
      <c r="H378" s="51"/>
      <c r="I378" s="272"/>
      <c r="J378" s="51"/>
      <c r="K378" s="65"/>
      <c r="L378" s="237"/>
      <c r="M378" s="238"/>
      <c r="N378" s="239"/>
      <c r="O378" s="248"/>
      <c r="P378" s="246"/>
      <c r="Q378" s="247"/>
      <c r="R378" s="249"/>
      <c r="S378" s="243"/>
      <c r="T378" s="243"/>
      <c r="U378" s="249"/>
      <c r="V378" s="243"/>
      <c r="W378" s="243"/>
    </row>
    <row r="379" spans="2:23" x14ac:dyDescent="0.15">
      <c r="B379" s="169" t="str">
        <f t="shared" si="10"/>
        <v>　</v>
      </c>
      <c r="C379" s="170" t="str">
        <f t="shared" si="11"/>
        <v>　</v>
      </c>
      <c r="D379" s="49">
        <v>366</v>
      </c>
      <c r="E379" s="179"/>
      <c r="F379" s="183" t="str">
        <f>IF(E379&lt;&gt;"",VLOOKUP(E379,申込書!A:C,3,0),"")</f>
        <v/>
      </c>
      <c r="G379" s="21"/>
      <c r="H379" s="51"/>
      <c r="I379" s="272"/>
      <c r="J379" s="51"/>
      <c r="K379" s="65"/>
      <c r="L379" s="237"/>
      <c r="M379" s="238"/>
      <c r="N379" s="239"/>
      <c r="O379" s="248"/>
      <c r="P379" s="246"/>
      <c r="Q379" s="247"/>
      <c r="R379" s="249"/>
      <c r="S379" s="243"/>
      <c r="T379" s="243"/>
      <c r="U379" s="249"/>
      <c r="V379" s="243"/>
      <c r="W379" s="243"/>
    </row>
    <row r="380" spans="2:23" x14ac:dyDescent="0.15">
      <c r="B380" s="169" t="str">
        <f t="shared" si="10"/>
        <v>　</v>
      </c>
      <c r="C380" s="170" t="str">
        <f t="shared" si="11"/>
        <v>　</v>
      </c>
      <c r="D380" s="49">
        <v>367</v>
      </c>
      <c r="E380" s="179"/>
      <c r="F380" s="183" t="str">
        <f>IF(E380&lt;&gt;"",VLOOKUP(E380,申込書!A:C,3,0),"")</f>
        <v/>
      </c>
      <c r="G380" s="21"/>
      <c r="H380" s="51"/>
      <c r="I380" s="272"/>
      <c r="J380" s="51"/>
      <c r="K380" s="65"/>
      <c r="L380" s="237"/>
      <c r="M380" s="238"/>
      <c r="N380" s="239"/>
      <c r="O380" s="248"/>
      <c r="P380" s="246"/>
      <c r="Q380" s="247"/>
      <c r="R380" s="249"/>
      <c r="S380" s="243"/>
      <c r="T380" s="243"/>
      <c r="U380" s="249"/>
      <c r="V380" s="243"/>
      <c r="W380" s="243"/>
    </row>
    <row r="381" spans="2:23" x14ac:dyDescent="0.15">
      <c r="B381" s="169" t="str">
        <f t="shared" si="10"/>
        <v>　</v>
      </c>
      <c r="C381" s="170" t="str">
        <f t="shared" si="11"/>
        <v>　</v>
      </c>
      <c r="D381" s="49">
        <v>368</v>
      </c>
      <c r="E381" s="179"/>
      <c r="F381" s="183" t="str">
        <f>IF(E381&lt;&gt;"",VLOOKUP(E381,申込書!A:C,3,0),"")</f>
        <v/>
      </c>
      <c r="G381" s="21"/>
      <c r="H381" s="51"/>
      <c r="I381" s="272"/>
      <c r="J381" s="51"/>
      <c r="K381" s="65"/>
      <c r="L381" s="237"/>
      <c r="M381" s="238"/>
      <c r="N381" s="239"/>
      <c r="O381" s="248"/>
      <c r="P381" s="246"/>
      <c r="Q381" s="247"/>
      <c r="R381" s="249"/>
      <c r="S381" s="243"/>
      <c r="T381" s="243"/>
      <c r="U381" s="249"/>
      <c r="V381" s="243"/>
      <c r="W381" s="243"/>
    </row>
    <row r="382" spans="2:23" x14ac:dyDescent="0.15">
      <c r="B382" s="169" t="str">
        <f t="shared" si="10"/>
        <v>　</v>
      </c>
      <c r="C382" s="170" t="str">
        <f t="shared" si="11"/>
        <v>　</v>
      </c>
      <c r="D382" s="49">
        <v>369</v>
      </c>
      <c r="E382" s="179"/>
      <c r="F382" s="183" t="str">
        <f>IF(E382&lt;&gt;"",VLOOKUP(E382,申込書!A:C,3,0),"")</f>
        <v/>
      </c>
      <c r="G382" s="21"/>
      <c r="H382" s="51"/>
      <c r="I382" s="272"/>
      <c r="J382" s="51"/>
      <c r="K382" s="65"/>
      <c r="L382" s="237"/>
      <c r="M382" s="238"/>
      <c r="N382" s="239"/>
      <c r="O382" s="248"/>
      <c r="P382" s="246"/>
      <c r="Q382" s="247"/>
      <c r="R382" s="249"/>
      <c r="S382" s="243"/>
      <c r="T382" s="243"/>
      <c r="U382" s="249"/>
      <c r="V382" s="243"/>
      <c r="W382" s="243"/>
    </row>
    <row r="383" spans="2:23" x14ac:dyDescent="0.15">
      <c r="B383" s="169" t="str">
        <f t="shared" si="10"/>
        <v>　</v>
      </c>
      <c r="C383" s="170" t="str">
        <f t="shared" si="11"/>
        <v>　</v>
      </c>
      <c r="D383" s="49">
        <v>370</v>
      </c>
      <c r="E383" s="179"/>
      <c r="F383" s="183" t="str">
        <f>IF(E383&lt;&gt;"",VLOOKUP(E383,申込書!A:C,3,0),"")</f>
        <v/>
      </c>
      <c r="G383" s="21"/>
      <c r="H383" s="51"/>
      <c r="I383" s="272"/>
      <c r="J383" s="51"/>
      <c r="K383" s="65"/>
      <c r="L383" s="237"/>
      <c r="M383" s="238"/>
      <c r="N383" s="239"/>
      <c r="O383" s="248"/>
      <c r="P383" s="246"/>
      <c r="Q383" s="247"/>
      <c r="R383" s="249"/>
      <c r="S383" s="243"/>
      <c r="T383" s="243"/>
      <c r="U383" s="249"/>
      <c r="V383" s="243"/>
      <c r="W383" s="243"/>
    </row>
    <row r="384" spans="2:23" x14ac:dyDescent="0.15">
      <c r="B384" s="169" t="str">
        <f t="shared" si="10"/>
        <v>　</v>
      </c>
      <c r="C384" s="170" t="str">
        <f t="shared" si="11"/>
        <v>　</v>
      </c>
      <c r="D384" s="49">
        <v>371</v>
      </c>
      <c r="E384" s="179"/>
      <c r="F384" s="183" t="str">
        <f>IF(E384&lt;&gt;"",VLOOKUP(E384,申込書!A:C,3,0),"")</f>
        <v/>
      </c>
      <c r="G384" s="21"/>
      <c r="H384" s="51"/>
      <c r="I384" s="272"/>
      <c r="J384" s="51"/>
      <c r="K384" s="65"/>
      <c r="L384" s="237"/>
      <c r="M384" s="238"/>
      <c r="N384" s="239"/>
      <c r="O384" s="248"/>
      <c r="P384" s="246"/>
      <c r="Q384" s="247"/>
      <c r="R384" s="249"/>
      <c r="S384" s="243"/>
      <c r="T384" s="243"/>
      <c r="U384" s="249"/>
      <c r="V384" s="243"/>
      <c r="W384" s="243"/>
    </row>
    <row r="385" spans="2:23" x14ac:dyDescent="0.15">
      <c r="B385" s="169" t="str">
        <f t="shared" si="10"/>
        <v>　</v>
      </c>
      <c r="C385" s="170" t="str">
        <f t="shared" si="11"/>
        <v>　</v>
      </c>
      <c r="D385" s="49">
        <v>372</v>
      </c>
      <c r="E385" s="179"/>
      <c r="F385" s="183" t="str">
        <f>IF(E385&lt;&gt;"",VLOOKUP(E385,申込書!A:C,3,0),"")</f>
        <v/>
      </c>
      <c r="G385" s="21"/>
      <c r="H385" s="51"/>
      <c r="I385" s="272"/>
      <c r="J385" s="51"/>
      <c r="K385" s="65"/>
      <c r="L385" s="237"/>
      <c r="M385" s="238"/>
      <c r="N385" s="239"/>
      <c r="O385" s="248"/>
      <c r="P385" s="246"/>
      <c r="Q385" s="247"/>
      <c r="R385" s="249"/>
      <c r="S385" s="243"/>
      <c r="T385" s="243"/>
      <c r="U385" s="249"/>
      <c r="V385" s="243"/>
      <c r="W385" s="243"/>
    </row>
    <row r="386" spans="2:23" x14ac:dyDescent="0.15">
      <c r="B386" s="169" t="str">
        <f t="shared" si="10"/>
        <v>　</v>
      </c>
      <c r="C386" s="170" t="str">
        <f t="shared" si="11"/>
        <v>　</v>
      </c>
      <c r="D386" s="49">
        <v>373</v>
      </c>
      <c r="E386" s="179"/>
      <c r="F386" s="183" t="str">
        <f>IF(E386&lt;&gt;"",VLOOKUP(E386,申込書!A:C,3,0),"")</f>
        <v/>
      </c>
      <c r="G386" s="21"/>
      <c r="H386" s="51"/>
      <c r="I386" s="272"/>
      <c r="J386" s="51"/>
      <c r="K386" s="65"/>
      <c r="L386" s="237"/>
      <c r="M386" s="238"/>
      <c r="N386" s="239"/>
      <c r="O386" s="248"/>
      <c r="P386" s="246"/>
      <c r="Q386" s="247"/>
      <c r="R386" s="249"/>
      <c r="S386" s="243"/>
      <c r="T386" s="243"/>
      <c r="U386" s="249"/>
      <c r="V386" s="243"/>
      <c r="W386" s="243"/>
    </row>
    <row r="387" spans="2:23" x14ac:dyDescent="0.15">
      <c r="B387" s="169" t="str">
        <f t="shared" si="10"/>
        <v>　</v>
      </c>
      <c r="C387" s="170" t="str">
        <f t="shared" si="11"/>
        <v>　</v>
      </c>
      <c r="D387" s="49">
        <v>374</v>
      </c>
      <c r="E387" s="179"/>
      <c r="F387" s="183" t="str">
        <f>IF(E387&lt;&gt;"",VLOOKUP(E387,申込書!A:C,3,0),"")</f>
        <v/>
      </c>
      <c r="G387" s="21"/>
      <c r="H387" s="51"/>
      <c r="I387" s="272"/>
      <c r="J387" s="51"/>
      <c r="K387" s="65"/>
      <c r="L387" s="237"/>
      <c r="M387" s="238"/>
      <c r="N387" s="239"/>
      <c r="O387" s="248"/>
      <c r="P387" s="246"/>
      <c r="Q387" s="247"/>
      <c r="R387" s="249"/>
      <c r="S387" s="243"/>
      <c r="T387" s="243"/>
      <c r="U387" s="249"/>
      <c r="V387" s="243"/>
      <c r="W387" s="243"/>
    </row>
    <row r="388" spans="2:23" x14ac:dyDescent="0.15">
      <c r="B388" s="169" t="str">
        <f t="shared" si="10"/>
        <v>　</v>
      </c>
      <c r="C388" s="170" t="str">
        <f t="shared" si="11"/>
        <v>　</v>
      </c>
      <c r="D388" s="49">
        <v>375</v>
      </c>
      <c r="E388" s="179"/>
      <c r="F388" s="183" t="str">
        <f>IF(E388&lt;&gt;"",VLOOKUP(E388,申込書!A:C,3,0),"")</f>
        <v/>
      </c>
      <c r="G388" s="21"/>
      <c r="H388" s="51"/>
      <c r="I388" s="272"/>
      <c r="J388" s="51"/>
      <c r="K388" s="65"/>
      <c r="L388" s="237"/>
      <c r="M388" s="238"/>
      <c r="N388" s="239"/>
      <c r="O388" s="248"/>
      <c r="P388" s="246"/>
      <c r="Q388" s="247"/>
      <c r="R388" s="249"/>
      <c r="S388" s="243"/>
      <c r="T388" s="243"/>
      <c r="U388" s="249"/>
      <c r="V388" s="243"/>
      <c r="W388" s="243"/>
    </row>
    <row r="389" spans="2:23" x14ac:dyDescent="0.15">
      <c r="B389" s="169" t="str">
        <f t="shared" si="10"/>
        <v>　</v>
      </c>
      <c r="C389" s="170" t="str">
        <f t="shared" si="11"/>
        <v>　</v>
      </c>
      <c r="D389" s="49">
        <v>376</v>
      </c>
      <c r="E389" s="179"/>
      <c r="F389" s="183" t="str">
        <f>IF(E389&lt;&gt;"",VLOOKUP(E389,申込書!A:C,3,0),"")</f>
        <v/>
      </c>
      <c r="G389" s="21"/>
      <c r="H389" s="51"/>
      <c r="I389" s="272"/>
      <c r="J389" s="51"/>
      <c r="K389" s="65"/>
      <c r="L389" s="237"/>
      <c r="M389" s="238"/>
      <c r="N389" s="239"/>
      <c r="O389" s="248"/>
      <c r="P389" s="246"/>
      <c r="Q389" s="247"/>
      <c r="R389" s="249"/>
      <c r="S389" s="243"/>
      <c r="T389" s="243"/>
      <c r="U389" s="249"/>
      <c r="V389" s="243"/>
      <c r="W389" s="243"/>
    </row>
    <row r="390" spans="2:23" x14ac:dyDescent="0.15">
      <c r="B390" s="169" t="str">
        <f t="shared" si="10"/>
        <v>　</v>
      </c>
      <c r="C390" s="170" t="str">
        <f t="shared" si="11"/>
        <v>　</v>
      </c>
      <c r="D390" s="49">
        <v>377</v>
      </c>
      <c r="E390" s="179"/>
      <c r="F390" s="183" t="str">
        <f>IF(E390&lt;&gt;"",VLOOKUP(E390,申込書!A:C,3,0),"")</f>
        <v/>
      </c>
      <c r="G390" s="21"/>
      <c r="H390" s="51"/>
      <c r="I390" s="272"/>
      <c r="J390" s="51"/>
      <c r="K390" s="65"/>
      <c r="L390" s="237"/>
      <c r="M390" s="238"/>
      <c r="N390" s="239"/>
      <c r="O390" s="248"/>
      <c r="P390" s="246"/>
      <c r="Q390" s="247"/>
      <c r="R390" s="249"/>
      <c r="S390" s="243"/>
      <c r="T390" s="243"/>
      <c r="U390" s="249"/>
      <c r="V390" s="243"/>
      <c r="W390" s="243"/>
    </row>
    <row r="391" spans="2:23" x14ac:dyDescent="0.15">
      <c r="B391" s="169" t="str">
        <f t="shared" si="10"/>
        <v>　</v>
      </c>
      <c r="C391" s="170" t="str">
        <f t="shared" si="11"/>
        <v>　</v>
      </c>
      <c r="D391" s="49">
        <v>378</v>
      </c>
      <c r="E391" s="179"/>
      <c r="F391" s="183" t="str">
        <f>IF(E391&lt;&gt;"",VLOOKUP(E391,申込書!A:C,3,0),"")</f>
        <v/>
      </c>
      <c r="G391" s="21"/>
      <c r="H391" s="51"/>
      <c r="I391" s="272"/>
      <c r="J391" s="51"/>
      <c r="K391" s="65"/>
      <c r="L391" s="237"/>
      <c r="M391" s="238"/>
      <c r="N391" s="239"/>
      <c r="O391" s="248"/>
      <c r="P391" s="246"/>
      <c r="Q391" s="247"/>
      <c r="R391" s="249"/>
      <c r="S391" s="243"/>
      <c r="T391" s="243"/>
      <c r="U391" s="249"/>
      <c r="V391" s="243"/>
      <c r="W391" s="243"/>
    </row>
    <row r="392" spans="2:23" x14ac:dyDescent="0.15">
      <c r="B392" s="169" t="str">
        <f t="shared" si="10"/>
        <v>　</v>
      </c>
      <c r="C392" s="170" t="str">
        <f t="shared" si="11"/>
        <v>　</v>
      </c>
      <c r="D392" s="49">
        <v>379</v>
      </c>
      <c r="E392" s="179"/>
      <c r="F392" s="183" t="str">
        <f>IF(E392&lt;&gt;"",VLOOKUP(E392,申込書!A:C,3,0),"")</f>
        <v/>
      </c>
      <c r="G392" s="21"/>
      <c r="H392" s="51"/>
      <c r="I392" s="272"/>
      <c r="J392" s="51"/>
      <c r="K392" s="65"/>
      <c r="L392" s="237"/>
      <c r="M392" s="238"/>
      <c r="N392" s="239"/>
      <c r="O392" s="248"/>
      <c r="P392" s="246"/>
      <c r="Q392" s="247"/>
      <c r="R392" s="249"/>
      <c r="S392" s="243"/>
      <c r="T392" s="243"/>
      <c r="U392" s="249"/>
      <c r="V392" s="243"/>
      <c r="W392" s="243"/>
    </row>
    <row r="393" spans="2:23" x14ac:dyDescent="0.15">
      <c r="B393" s="169" t="str">
        <f t="shared" si="10"/>
        <v>　</v>
      </c>
      <c r="C393" s="170" t="str">
        <f t="shared" si="11"/>
        <v>　</v>
      </c>
      <c r="D393" s="49">
        <v>380</v>
      </c>
      <c r="E393" s="179"/>
      <c r="F393" s="183" t="str">
        <f>IF(E393&lt;&gt;"",VLOOKUP(E393,申込書!A:C,3,0),"")</f>
        <v/>
      </c>
      <c r="G393" s="21"/>
      <c r="H393" s="51"/>
      <c r="I393" s="272"/>
      <c r="J393" s="51"/>
      <c r="K393" s="65"/>
      <c r="L393" s="237"/>
      <c r="M393" s="238"/>
      <c r="N393" s="239"/>
      <c r="O393" s="248"/>
      <c r="P393" s="246"/>
      <c r="Q393" s="247"/>
      <c r="R393" s="249"/>
      <c r="S393" s="243"/>
      <c r="T393" s="243"/>
      <c r="U393" s="249"/>
      <c r="V393" s="243"/>
      <c r="W393" s="243"/>
    </row>
    <row r="394" spans="2:23" x14ac:dyDescent="0.15">
      <c r="B394" s="169" t="str">
        <f t="shared" si="10"/>
        <v>　</v>
      </c>
      <c r="C394" s="170" t="str">
        <f t="shared" si="11"/>
        <v>　</v>
      </c>
      <c r="D394" s="49">
        <v>381</v>
      </c>
      <c r="E394" s="179"/>
      <c r="F394" s="183" t="str">
        <f>IF(E394&lt;&gt;"",VLOOKUP(E394,申込書!A:C,3,0),"")</f>
        <v/>
      </c>
      <c r="G394" s="21"/>
      <c r="H394" s="51"/>
      <c r="I394" s="272"/>
      <c r="J394" s="51"/>
      <c r="K394" s="65"/>
      <c r="L394" s="237"/>
      <c r="M394" s="238"/>
      <c r="N394" s="239"/>
      <c r="O394" s="248"/>
      <c r="P394" s="246"/>
      <c r="Q394" s="247"/>
      <c r="R394" s="249"/>
      <c r="S394" s="243"/>
      <c r="T394" s="243"/>
      <c r="U394" s="249"/>
      <c r="V394" s="243"/>
      <c r="W394" s="243"/>
    </row>
    <row r="395" spans="2:23" x14ac:dyDescent="0.15">
      <c r="B395" s="169" t="str">
        <f t="shared" si="10"/>
        <v>　</v>
      </c>
      <c r="C395" s="170" t="str">
        <f t="shared" si="11"/>
        <v>　</v>
      </c>
      <c r="D395" s="49">
        <v>382</v>
      </c>
      <c r="E395" s="179"/>
      <c r="F395" s="183" t="str">
        <f>IF(E395&lt;&gt;"",VLOOKUP(E395,申込書!A:C,3,0),"")</f>
        <v/>
      </c>
      <c r="G395" s="21"/>
      <c r="H395" s="51"/>
      <c r="I395" s="272"/>
      <c r="J395" s="51"/>
      <c r="K395" s="65"/>
      <c r="L395" s="237"/>
      <c r="M395" s="238"/>
      <c r="N395" s="239"/>
      <c r="O395" s="248"/>
      <c r="P395" s="246"/>
      <c r="Q395" s="247"/>
      <c r="R395" s="249"/>
      <c r="S395" s="243"/>
      <c r="T395" s="243"/>
      <c r="U395" s="249"/>
      <c r="V395" s="243"/>
      <c r="W395" s="243"/>
    </row>
    <row r="396" spans="2:23" x14ac:dyDescent="0.15">
      <c r="B396" s="169" t="str">
        <f t="shared" si="10"/>
        <v>　</v>
      </c>
      <c r="C396" s="170" t="str">
        <f t="shared" si="11"/>
        <v>　</v>
      </c>
      <c r="D396" s="49">
        <v>383</v>
      </c>
      <c r="E396" s="179"/>
      <c r="F396" s="183" t="str">
        <f>IF(E396&lt;&gt;"",VLOOKUP(E396,申込書!A:C,3,0),"")</f>
        <v/>
      </c>
      <c r="G396" s="21"/>
      <c r="H396" s="51"/>
      <c r="I396" s="272"/>
      <c r="J396" s="51"/>
      <c r="K396" s="65"/>
      <c r="L396" s="237"/>
      <c r="M396" s="238"/>
      <c r="N396" s="239"/>
      <c r="O396" s="248"/>
      <c r="P396" s="246"/>
      <c r="Q396" s="247"/>
      <c r="R396" s="249"/>
      <c r="S396" s="243"/>
      <c r="T396" s="243"/>
      <c r="U396" s="249"/>
      <c r="V396" s="243"/>
      <c r="W396" s="243"/>
    </row>
    <row r="397" spans="2:23" x14ac:dyDescent="0.15">
      <c r="B397" s="169" t="str">
        <f t="shared" si="10"/>
        <v>　</v>
      </c>
      <c r="C397" s="170" t="str">
        <f t="shared" si="11"/>
        <v>　</v>
      </c>
      <c r="D397" s="49">
        <v>384</v>
      </c>
      <c r="E397" s="179"/>
      <c r="F397" s="183" t="str">
        <f>IF(E397&lt;&gt;"",VLOOKUP(E397,申込書!A:C,3,0),"")</f>
        <v/>
      </c>
      <c r="G397" s="21"/>
      <c r="H397" s="51"/>
      <c r="I397" s="272"/>
      <c r="J397" s="51"/>
      <c r="K397" s="65"/>
      <c r="L397" s="237"/>
      <c r="M397" s="238"/>
      <c r="N397" s="239"/>
      <c r="O397" s="248"/>
      <c r="P397" s="246"/>
      <c r="Q397" s="247"/>
      <c r="R397" s="249"/>
      <c r="S397" s="243"/>
      <c r="T397" s="243"/>
      <c r="U397" s="249"/>
      <c r="V397" s="243"/>
      <c r="W397" s="243"/>
    </row>
    <row r="398" spans="2:23" x14ac:dyDescent="0.15">
      <c r="B398" s="169" t="str">
        <f t="shared" ref="B398:B461" si="12">G398&amp;"　"&amp;H398</f>
        <v>　</v>
      </c>
      <c r="C398" s="170" t="str">
        <f t="shared" ref="C398:C461" si="13">I398&amp;"　"&amp;J398</f>
        <v>　</v>
      </c>
      <c r="D398" s="49">
        <v>385</v>
      </c>
      <c r="E398" s="179"/>
      <c r="F398" s="183" t="str">
        <f>IF(E398&lt;&gt;"",VLOOKUP(E398,申込書!A:C,3,0),"")</f>
        <v/>
      </c>
      <c r="G398" s="21"/>
      <c r="H398" s="51"/>
      <c r="I398" s="272"/>
      <c r="J398" s="51"/>
      <c r="K398" s="65"/>
      <c r="L398" s="237"/>
      <c r="M398" s="238"/>
      <c r="N398" s="239"/>
      <c r="O398" s="248"/>
      <c r="P398" s="246"/>
      <c r="Q398" s="247"/>
      <c r="R398" s="249"/>
      <c r="S398" s="243"/>
      <c r="T398" s="243"/>
      <c r="U398" s="249"/>
      <c r="V398" s="243"/>
      <c r="W398" s="243"/>
    </row>
    <row r="399" spans="2:23" x14ac:dyDescent="0.15">
      <c r="B399" s="169" t="str">
        <f t="shared" si="12"/>
        <v>　</v>
      </c>
      <c r="C399" s="170" t="str">
        <f t="shared" si="13"/>
        <v>　</v>
      </c>
      <c r="D399" s="49">
        <v>386</v>
      </c>
      <c r="E399" s="179"/>
      <c r="F399" s="183" t="str">
        <f>IF(E399&lt;&gt;"",VLOOKUP(E399,申込書!A:C,3,0),"")</f>
        <v/>
      </c>
      <c r="G399" s="21"/>
      <c r="H399" s="51"/>
      <c r="I399" s="272"/>
      <c r="J399" s="51"/>
      <c r="K399" s="65"/>
      <c r="L399" s="237"/>
      <c r="M399" s="238"/>
      <c r="N399" s="239"/>
      <c r="O399" s="248"/>
      <c r="P399" s="246"/>
      <c r="Q399" s="247"/>
      <c r="R399" s="249"/>
      <c r="S399" s="243"/>
      <c r="T399" s="243"/>
      <c r="U399" s="249"/>
      <c r="V399" s="243"/>
      <c r="W399" s="243"/>
    </row>
    <row r="400" spans="2:23" x14ac:dyDescent="0.15">
      <c r="B400" s="169" t="str">
        <f t="shared" si="12"/>
        <v>　</v>
      </c>
      <c r="C400" s="170" t="str">
        <f t="shared" si="13"/>
        <v>　</v>
      </c>
      <c r="D400" s="49">
        <v>387</v>
      </c>
      <c r="E400" s="179"/>
      <c r="F400" s="183" t="str">
        <f>IF(E400&lt;&gt;"",VLOOKUP(E400,申込書!A:C,3,0),"")</f>
        <v/>
      </c>
      <c r="G400" s="21"/>
      <c r="H400" s="51"/>
      <c r="I400" s="272"/>
      <c r="J400" s="51"/>
      <c r="K400" s="65"/>
      <c r="L400" s="237"/>
      <c r="M400" s="238"/>
      <c r="N400" s="239"/>
      <c r="O400" s="248"/>
      <c r="P400" s="246"/>
      <c r="Q400" s="247"/>
      <c r="R400" s="249"/>
      <c r="S400" s="243"/>
      <c r="T400" s="243"/>
      <c r="U400" s="249"/>
      <c r="V400" s="243"/>
      <c r="W400" s="243"/>
    </row>
    <row r="401" spans="2:23" x14ac:dyDescent="0.15">
      <c r="B401" s="169" t="str">
        <f t="shared" si="12"/>
        <v>　</v>
      </c>
      <c r="C401" s="170" t="str">
        <f t="shared" si="13"/>
        <v>　</v>
      </c>
      <c r="D401" s="49">
        <v>388</v>
      </c>
      <c r="E401" s="179"/>
      <c r="F401" s="183" t="str">
        <f>IF(E401&lt;&gt;"",VLOOKUP(E401,申込書!A:C,3,0),"")</f>
        <v/>
      </c>
      <c r="G401" s="21"/>
      <c r="H401" s="51"/>
      <c r="I401" s="272"/>
      <c r="J401" s="51"/>
      <c r="K401" s="65"/>
      <c r="L401" s="237"/>
      <c r="M401" s="238"/>
      <c r="N401" s="239"/>
      <c r="O401" s="248"/>
      <c r="P401" s="246"/>
      <c r="Q401" s="247"/>
      <c r="R401" s="249"/>
      <c r="S401" s="243"/>
      <c r="T401" s="243"/>
      <c r="U401" s="249"/>
      <c r="V401" s="243"/>
      <c r="W401" s="243"/>
    </row>
    <row r="402" spans="2:23" x14ac:dyDescent="0.15">
      <c r="B402" s="169" t="str">
        <f t="shared" si="12"/>
        <v>　</v>
      </c>
      <c r="C402" s="170" t="str">
        <f t="shared" si="13"/>
        <v>　</v>
      </c>
      <c r="D402" s="49">
        <v>389</v>
      </c>
      <c r="E402" s="179"/>
      <c r="F402" s="183" t="str">
        <f>IF(E402&lt;&gt;"",VLOOKUP(E402,申込書!A:C,3,0),"")</f>
        <v/>
      </c>
      <c r="G402" s="21"/>
      <c r="H402" s="51"/>
      <c r="I402" s="272"/>
      <c r="J402" s="51"/>
      <c r="K402" s="65"/>
      <c r="L402" s="237"/>
      <c r="M402" s="238"/>
      <c r="N402" s="239"/>
      <c r="O402" s="248"/>
      <c r="P402" s="246"/>
      <c r="Q402" s="247"/>
      <c r="R402" s="249"/>
      <c r="S402" s="243"/>
      <c r="T402" s="243"/>
      <c r="U402" s="249"/>
      <c r="V402" s="243"/>
      <c r="W402" s="243"/>
    </row>
    <row r="403" spans="2:23" x14ac:dyDescent="0.15">
      <c r="B403" s="169" t="str">
        <f t="shared" si="12"/>
        <v>　</v>
      </c>
      <c r="C403" s="170" t="str">
        <f t="shared" si="13"/>
        <v>　</v>
      </c>
      <c r="D403" s="49">
        <v>390</v>
      </c>
      <c r="E403" s="179"/>
      <c r="F403" s="183" t="str">
        <f>IF(E403&lt;&gt;"",VLOOKUP(E403,申込書!A:C,3,0),"")</f>
        <v/>
      </c>
      <c r="G403" s="21"/>
      <c r="H403" s="51"/>
      <c r="I403" s="272"/>
      <c r="J403" s="51"/>
      <c r="K403" s="65"/>
      <c r="L403" s="237"/>
      <c r="M403" s="238"/>
      <c r="N403" s="239"/>
      <c r="O403" s="248"/>
      <c r="P403" s="246"/>
      <c r="Q403" s="247"/>
      <c r="R403" s="249"/>
      <c r="S403" s="243"/>
      <c r="T403" s="243"/>
      <c r="U403" s="249"/>
      <c r="V403" s="243"/>
      <c r="W403" s="243"/>
    </row>
    <row r="404" spans="2:23" x14ac:dyDescent="0.15">
      <c r="B404" s="169" t="str">
        <f t="shared" si="12"/>
        <v>　</v>
      </c>
      <c r="C404" s="170" t="str">
        <f t="shared" si="13"/>
        <v>　</v>
      </c>
      <c r="D404" s="49">
        <v>391</v>
      </c>
      <c r="E404" s="179"/>
      <c r="F404" s="183" t="str">
        <f>IF(E404&lt;&gt;"",VLOOKUP(E404,申込書!A:C,3,0),"")</f>
        <v/>
      </c>
      <c r="G404" s="21"/>
      <c r="H404" s="51"/>
      <c r="I404" s="272"/>
      <c r="J404" s="51"/>
      <c r="K404" s="65"/>
      <c r="L404" s="237"/>
      <c r="M404" s="238"/>
      <c r="N404" s="239"/>
      <c r="O404" s="248"/>
      <c r="P404" s="246"/>
      <c r="Q404" s="247"/>
      <c r="R404" s="249"/>
      <c r="S404" s="243"/>
      <c r="T404" s="243"/>
      <c r="U404" s="249"/>
      <c r="V404" s="243"/>
      <c r="W404" s="243"/>
    </row>
    <row r="405" spans="2:23" x14ac:dyDescent="0.15">
      <c r="B405" s="169" t="str">
        <f t="shared" si="12"/>
        <v>　</v>
      </c>
      <c r="C405" s="170" t="str">
        <f t="shared" si="13"/>
        <v>　</v>
      </c>
      <c r="D405" s="49">
        <v>392</v>
      </c>
      <c r="E405" s="179"/>
      <c r="F405" s="183" t="str">
        <f>IF(E405&lt;&gt;"",VLOOKUP(E405,申込書!A:C,3,0),"")</f>
        <v/>
      </c>
      <c r="G405" s="21"/>
      <c r="H405" s="51"/>
      <c r="I405" s="272"/>
      <c r="J405" s="51"/>
      <c r="K405" s="65"/>
      <c r="L405" s="237"/>
      <c r="M405" s="238"/>
      <c r="N405" s="239"/>
      <c r="O405" s="248"/>
      <c r="P405" s="246"/>
      <c r="Q405" s="247"/>
      <c r="R405" s="249"/>
      <c r="S405" s="243"/>
      <c r="T405" s="243"/>
      <c r="U405" s="249"/>
      <c r="V405" s="243"/>
      <c r="W405" s="243"/>
    </row>
    <row r="406" spans="2:23" x14ac:dyDescent="0.15">
      <c r="B406" s="169" t="str">
        <f t="shared" si="12"/>
        <v>　</v>
      </c>
      <c r="C406" s="170" t="str">
        <f t="shared" si="13"/>
        <v>　</v>
      </c>
      <c r="D406" s="49">
        <v>393</v>
      </c>
      <c r="E406" s="179"/>
      <c r="F406" s="183" t="str">
        <f>IF(E406&lt;&gt;"",VLOOKUP(E406,申込書!A:C,3,0),"")</f>
        <v/>
      </c>
      <c r="G406" s="21"/>
      <c r="H406" s="51"/>
      <c r="I406" s="272"/>
      <c r="J406" s="51"/>
      <c r="K406" s="65"/>
      <c r="L406" s="237"/>
      <c r="M406" s="238"/>
      <c r="N406" s="239"/>
      <c r="O406" s="248"/>
      <c r="P406" s="246"/>
      <c r="Q406" s="247"/>
      <c r="R406" s="249"/>
      <c r="S406" s="243"/>
      <c r="T406" s="243"/>
      <c r="U406" s="249"/>
      <c r="V406" s="243"/>
      <c r="W406" s="243"/>
    </row>
    <row r="407" spans="2:23" x14ac:dyDescent="0.15">
      <c r="B407" s="169" t="str">
        <f t="shared" si="12"/>
        <v>　</v>
      </c>
      <c r="C407" s="170" t="str">
        <f t="shared" si="13"/>
        <v>　</v>
      </c>
      <c r="D407" s="49">
        <v>394</v>
      </c>
      <c r="E407" s="179"/>
      <c r="F407" s="183" t="str">
        <f>IF(E407&lt;&gt;"",VLOOKUP(E407,申込書!A:C,3,0),"")</f>
        <v/>
      </c>
      <c r="G407" s="21"/>
      <c r="H407" s="51"/>
      <c r="I407" s="272"/>
      <c r="J407" s="51"/>
      <c r="K407" s="65"/>
      <c r="L407" s="237"/>
      <c r="M407" s="238"/>
      <c r="N407" s="239"/>
      <c r="O407" s="248"/>
      <c r="P407" s="246"/>
      <c r="Q407" s="247"/>
      <c r="R407" s="249"/>
      <c r="S407" s="243"/>
      <c r="T407" s="243"/>
      <c r="U407" s="249"/>
      <c r="V407" s="243"/>
      <c r="W407" s="243"/>
    </row>
    <row r="408" spans="2:23" x14ac:dyDescent="0.15">
      <c r="B408" s="169" t="str">
        <f t="shared" si="12"/>
        <v>　</v>
      </c>
      <c r="C408" s="170" t="str">
        <f t="shared" si="13"/>
        <v>　</v>
      </c>
      <c r="D408" s="49">
        <v>395</v>
      </c>
      <c r="E408" s="179"/>
      <c r="F408" s="183" t="str">
        <f>IF(E408&lt;&gt;"",VLOOKUP(E408,申込書!A:C,3,0),"")</f>
        <v/>
      </c>
      <c r="G408" s="21"/>
      <c r="H408" s="51"/>
      <c r="I408" s="272"/>
      <c r="J408" s="51"/>
      <c r="K408" s="65"/>
      <c r="L408" s="237"/>
      <c r="M408" s="238"/>
      <c r="N408" s="239"/>
      <c r="O408" s="248"/>
      <c r="P408" s="246"/>
      <c r="Q408" s="247"/>
      <c r="R408" s="249"/>
      <c r="S408" s="243"/>
      <c r="T408" s="243"/>
      <c r="U408" s="249"/>
      <c r="V408" s="243"/>
      <c r="W408" s="243"/>
    </row>
    <row r="409" spans="2:23" x14ac:dyDescent="0.15">
      <c r="B409" s="169" t="str">
        <f t="shared" si="12"/>
        <v>　</v>
      </c>
      <c r="C409" s="170" t="str">
        <f t="shared" si="13"/>
        <v>　</v>
      </c>
      <c r="D409" s="49">
        <v>396</v>
      </c>
      <c r="E409" s="179"/>
      <c r="F409" s="183" t="str">
        <f>IF(E409&lt;&gt;"",VLOOKUP(E409,申込書!A:C,3,0),"")</f>
        <v/>
      </c>
      <c r="G409" s="21"/>
      <c r="H409" s="51"/>
      <c r="I409" s="272"/>
      <c r="J409" s="51"/>
      <c r="K409" s="65"/>
      <c r="L409" s="237"/>
      <c r="M409" s="238"/>
      <c r="N409" s="239"/>
      <c r="O409" s="248"/>
      <c r="P409" s="246"/>
      <c r="Q409" s="247"/>
      <c r="R409" s="249"/>
      <c r="S409" s="243"/>
      <c r="T409" s="243"/>
      <c r="U409" s="249"/>
      <c r="V409" s="243"/>
      <c r="W409" s="243"/>
    </row>
    <row r="410" spans="2:23" x14ac:dyDescent="0.15">
      <c r="B410" s="169" t="str">
        <f t="shared" si="12"/>
        <v>　</v>
      </c>
      <c r="C410" s="170" t="str">
        <f t="shared" si="13"/>
        <v>　</v>
      </c>
      <c r="D410" s="49">
        <v>397</v>
      </c>
      <c r="E410" s="179"/>
      <c r="F410" s="183" t="str">
        <f>IF(E410&lt;&gt;"",VLOOKUP(E410,申込書!A:C,3,0),"")</f>
        <v/>
      </c>
      <c r="G410" s="21"/>
      <c r="H410" s="51"/>
      <c r="I410" s="272"/>
      <c r="J410" s="51"/>
      <c r="K410" s="65"/>
      <c r="L410" s="237"/>
      <c r="M410" s="238"/>
      <c r="N410" s="239"/>
      <c r="O410" s="248"/>
      <c r="P410" s="246"/>
      <c r="Q410" s="247"/>
      <c r="R410" s="249"/>
      <c r="S410" s="243"/>
      <c r="T410" s="243"/>
      <c r="U410" s="249"/>
      <c r="V410" s="243"/>
      <c r="W410" s="243"/>
    </row>
    <row r="411" spans="2:23" x14ac:dyDescent="0.15">
      <c r="B411" s="169" t="str">
        <f t="shared" si="12"/>
        <v>　</v>
      </c>
      <c r="C411" s="170" t="str">
        <f t="shared" si="13"/>
        <v>　</v>
      </c>
      <c r="D411" s="49">
        <v>398</v>
      </c>
      <c r="E411" s="179"/>
      <c r="F411" s="183" t="str">
        <f>IF(E411&lt;&gt;"",VLOOKUP(E411,申込書!A:C,3,0),"")</f>
        <v/>
      </c>
      <c r="G411" s="21"/>
      <c r="H411" s="51"/>
      <c r="I411" s="272"/>
      <c r="J411" s="51"/>
      <c r="K411" s="65"/>
      <c r="L411" s="237"/>
      <c r="M411" s="238"/>
      <c r="N411" s="239"/>
      <c r="O411" s="248"/>
      <c r="P411" s="246"/>
      <c r="Q411" s="247"/>
      <c r="R411" s="249"/>
      <c r="S411" s="243"/>
      <c r="T411" s="243"/>
      <c r="U411" s="249"/>
      <c r="V411" s="243"/>
      <c r="W411" s="243"/>
    </row>
    <row r="412" spans="2:23" x14ac:dyDescent="0.15">
      <c r="B412" s="169" t="str">
        <f t="shared" si="12"/>
        <v>　</v>
      </c>
      <c r="C412" s="170" t="str">
        <f t="shared" si="13"/>
        <v>　</v>
      </c>
      <c r="D412" s="49">
        <v>399</v>
      </c>
      <c r="E412" s="179"/>
      <c r="F412" s="183" t="str">
        <f>IF(E412&lt;&gt;"",VLOOKUP(E412,申込書!A:C,3,0),"")</f>
        <v/>
      </c>
      <c r="G412" s="21"/>
      <c r="H412" s="51"/>
      <c r="I412" s="272"/>
      <c r="J412" s="51"/>
      <c r="K412" s="65"/>
      <c r="L412" s="237"/>
      <c r="M412" s="238"/>
      <c r="N412" s="239"/>
      <c r="O412" s="248"/>
      <c r="P412" s="246"/>
      <c r="Q412" s="247"/>
      <c r="R412" s="249"/>
      <c r="S412" s="243"/>
      <c r="T412" s="243"/>
      <c r="U412" s="249"/>
      <c r="V412" s="243"/>
      <c r="W412" s="243"/>
    </row>
    <row r="413" spans="2:23" x14ac:dyDescent="0.15">
      <c r="B413" s="169" t="str">
        <f t="shared" si="12"/>
        <v>　</v>
      </c>
      <c r="C413" s="170" t="str">
        <f t="shared" si="13"/>
        <v>　</v>
      </c>
      <c r="D413" s="49">
        <v>400</v>
      </c>
      <c r="E413" s="179"/>
      <c r="F413" s="183" t="str">
        <f>IF(E413&lt;&gt;"",VLOOKUP(E413,申込書!A:C,3,0),"")</f>
        <v/>
      </c>
      <c r="G413" s="21"/>
      <c r="H413" s="51"/>
      <c r="I413" s="272"/>
      <c r="J413" s="51"/>
      <c r="K413" s="65"/>
      <c r="L413" s="237"/>
      <c r="M413" s="238"/>
      <c r="N413" s="239"/>
      <c r="O413" s="248"/>
      <c r="P413" s="246"/>
      <c r="Q413" s="247"/>
      <c r="R413" s="249"/>
      <c r="S413" s="243"/>
      <c r="T413" s="243"/>
      <c r="U413" s="249"/>
      <c r="V413" s="243"/>
      <c r="W413" s="243"/>
    </row>
    <row r="414" spans="2:23" x14ac:dyDescent="0.15">
      <c r="B414" s="169" t="str">
        <f t="shared" si="12"/>
        <v>　</v>
      </c>
      <c r="C414" s="170" t="str">
        <f t="shared" si="13"/>
        <v>　</v>
      </c>
      <c r="D414" s="49">
        <v>401</v>
      </c>
      <c r="E414" s="179"/>
      <c r="F414" s="183" t="str">
        <f>IF(E414&lt;&gt;"",VLOOKUP(E414,申込書!A:C,3,0),"")</f>
        <v/>
      </c>
      <c r="G414" s="21"/>
      <c r="H414" s="51"/>
      <c r="I414" s="272"/>
      <c r="J414" s="51"/>
      <c r="K414" s="65"/>
      <c r="L414" s="237"/>
      <c r="M414" s="238"/>
      <c r="N414" s="239"/>
      <c r="O414" s="248"/>
      <c r="P414" s="246"/>
      <c r="Q414" s="247"/>
      <c r="R414" s="249"/>
      <c r="S414" s="243"/>
      <c r="T414" s="243"/>
      <c r="U414" s="249"/>
      <c r="V414" s="243"/>
      <c r="W414" s="243"/>
    </row>
    <row r="415" spans="2:23" x14ac:dyDescent="0.15">
      <c r="B415" s="169" t="str">
        <f t="shared" si="12"/>
        <v>　</v>
      </c>
      <c r="C415" s="170" t="str">
        <f t="shared" si="13"/>
        <v>　</v>
      </c>
      <c r="D415" s="49">
        <v>402</v>
      </c>
      <c r="E415" s="179"/>
      <c r="F415" s="183" t="str">
        <f>IF(E415&lt;&gt;"",VLOOKUP(E415,申込書!A:C,3,0),"")</f>
        <v/>
      </c>
      <c r="G415" s="21"/>
      <c r="H415" s="51"/>
      <c r="I415" s="272"/>
      <c r="J415" s="51"/>
      <c r="K415" s="65"/>
      <c r="L415" s="237"/>
      <c r="M415" s="238"/>
      <c r="N415" s="239"/>
      <c r="O415" s="248"/>
      <c r="P415" s="246"/>
      <c r="Q415" s="247"/>
      <c r="R415" s="249"/>
      <c r="S415" s="243"/>
      <c r="T415" s="243"/>
      <c r="U415" s="249"/>
      <c r="V415" s="243"/>
      <c r="W415" s="243"/>
    </row>
    <row r="416" spans="2:23" x14ac:dyDescent="0.15">
      <c r="B416" s="169" t="str">
        <f t="shared" si="12"/>
        <v>　</v>
      </c>
      <c r="C416" s="170" t="str">
        <f t="shared" si="13"/>
        <v>　</v>
      </c>
      <c r="D416" s="49">
        <v>403</v>
      </c>
      <c r="E416" s="179"/>
      <c r="F416" s="183" t="str">
        <f>IF(E416&lt;&gt;"",VLOOKUP(E416,申込書!A:C,3,0),"")</f>
        <v/>
      </c>
      <c r="G416" s="21"/>
      <c r="H416" s="51"/>
      <c r="I416" s="272"/>
      <c r="J416" s="51"/>
      <c r="K416" s="65"/>
      <c r="L416" s="237"/>
      <c r="M416" s="238"/>
      <c r="N416" s="239"/>
      <c r="O416" s="248"/>
      <c r="P416" s="246"/>
      <c r="Q416" s="247"/>
      <c r="R416" s="249"/>
      <c r="S416" s="243"/>
      <c r="T416" s="243"/>
      <c r="U416" s="249"/>
      <c r="V416" s="243"/>
      <c r="W416" s="243"/>
    </row>
    <row r="417" spans="2:23" x14ac:dyDescent="0.15">
      <c r="B417" s="169" t="str">
        <f t="shared" si="12"/>
        <v>　</v>
      </c>
      <c r="C417" s="170" t="str">
        <f t="shared" si="13"/>
        <v>　</v>
      </c>
      <c r="D417" s="49">
        <v>404</v>
      </c>
      <c r="E417" s="179"/>
      <c r="F417" s="183" t="str">
        <f>IF(E417&lt;&gt;"",VLOOKUP(E417,申込書!A:C,3,0),"")</f>
        <v/>
      </c>
      <c r="G417" s="21"/>
      <c r="H417" s="51"/>
      <c r="I417" s="272"/>
      <c r="J417" s="51"/>
      <c r="K417" s="65"/>
      <c r="L417" s="237"/>
      <c r="M417" s="238"/>
      <c r="N417" s="239"/>
      <c r="O417" s="248"/>
      <c r="P417" s="246"/>
      <c r="Q417" s="247"/>
      <c r="R417" s="249"/>
      <c r="S417" s="243"/>
      <c r="T417" s="243"/>
      <c r="U417" s="249"/>
      <c r="V417" s="243"/>
      <c r="W417" s="243"/>
    </row>
    <row r="418" spans="2:23" x14ac:dyDescent="0.15">
      <c r="B418" s="169" t="str">
        <f t="shared" si="12"/>
        <v>　</v>
      </c>
      <c r="C418" s="170" t="str">
        <f t="shared" si="13"/>
        <v>　</v>
      </c>
      <c r="D418" s="49">
        <v>405</v>
      </c>
      <c r="E418" s="179"/>
      <c r="F418" s="183" t="str">
        <f>IF(E418&lt;&gt;"",VLOOKUP(E418,申込書!A:C,3,0),"")</f>
        <v/>
      </c>
      <c r="G418" s="21"/>
      <c r="H418" s="51"/>
      <c r="I418" s="272"/>
      <c r="J418" s="51"/>
      <c r="K418" s="65"/>
      <c r="L418" s="237"/>
      <c r="M418" s="238"/>
      <c r="N418" s="239"/>
      <c r="O418" s="248"/>
      <c r="P418" s="246"/>
      <c r="Q418" s="247"/>
      <c r="R418" s="249"/>
      <c r="S418" s="243"/>
      <c r="T418" s="243"/>
      <c r="U418" s="249"/>
      <c r="V418" s="243"/>
      <c r="W418" s="243"/>
    </row>
    <row r="419" spans="2:23" x14ac:dyDescent="0.15">
      <c r="B419" s="169" t="str">
        <f t="shared" si="12"/>
        <v>　</v>
      </c>
      <c r="C419" s="170" t="str">
        <f t="shared" si="13"/>
        <v>　</v>
      </c>
      <c r="D419" s="49">
        <v>406</v>
      </c>
      <c r="E419" s="179"/>
      <c r="F419" s="183" t="str">
        <f>IF(E419&lt;&gt;"",VLOOKUP(E419,申込書!A:C,3,0),"")</f>
        <v/>
      </c>
      <c r="G419" s="21"/>
      <c r="H419" s="51"/>
      <c r="I419" s="272"/>
      <c r="J419" s="51"/>
      <c r="K419" s="65"/>
      <c r="L419" s="237"/>
      <c r="M419" s="238"/>
      <c r="N419" s="239"/>
      <c r="O419" s="248"/>
      <c r="P419" s="246"/>
      <c r="Q419" s="247"/>
      <c r="R419" s="249"/>
      <c r="S419" s="243"/>
      <c r="T419" s="243"/>
      <c r="U419" s="249"/>
      <c r="V419" s="243"/>
      <c r="W419" s="243"/>
    </row>
    <row r="420" spans="2:23" x14ac:dyDescent="0.15">
      <c r="B420" s="169" t="str">
        <f t="shared" si="12"/>
        <v>　</v>
      </c>
      <c r="C420" s="170" t="str">
        <f t="shared" si="13"/>
        <v>　</v>
      </c>
      <c r="D420" s="49">
        <v>407</v>
      </c>
      <c r="E420" s="179"/>
      <c r="F420" s="183" t="str">
        <f>IF(E420&lt;&gt;"",VLOOKUP(E420,申込書!A:C,3,0),"")</f>
        <v/>
      </c>
      <c r="G420" s="21"/>
      <c r="H420" s="51"/>
      <c r="I420" s="272"/>
      <c r="J420" s="51"/>
      <c r="K420" s="65"/>
      <c r="L420" s="237"/>
      <c r="M420" s="238"/>
      <c r="N420" s="239"/>
      <c r="O420" s="248"/>
      <c r="P420" s="246"/>
      <c r="Q420" s="247"/>
      <c r="R420" s="249"/>
      <c r="S420" s="243"/>
      <c r="T420" s="243"/>
      <c r="U420" s="249"/>
      <c r="V420" s="243"/>
      <c r="W420" s="243"/>
    </row>
    <row r="421" spans="2:23" x14ac:dyDescent="0.15">
      <c r="B421" s="169" t="str">
        <f t="shared" si="12"/>
        <v>　</v>
      </c>
      <c r="C421" s="170" t="str">
        <f t="shared" si="13"/>
        <v>　</v>
      </c>
      <c r="D421" s="49">
        <v>408</v>
      </c>
      <c r="E421" s="179"/>
      <c r="F421" s="183" t="str">
        <f>IF(E421&lt;&gt;"",VLOOKUP(E421,申込書!A:C,3,0),"")</f>
        <v/>
      </c>
      <c r="G421" s="21"/>
      <c r="H421" s="51"/>
      <c r="I421" s="272"/>
      <c r="J421" s="51"/>
      <c r="K421" s="65"/>
      <c r="L421" s="237"/>
      <c r="M421" s="238"/>
      <c r="N421" s="239"/>
      <c r="O421" s="248"/>
      <c r="P421" s="246"/>
      <c r="Q421" s="247"/>
      <c r="R421" s="249"/>
      <c r="S421" s="243"/>
      <c r="T421" s="243"/>
      <c r="U421" s="249"/>
      <c r="V421" s="243"/>
      <c r="W421" s="243"/>
    </row>
    <row r="422" spans="2:23" s="40" customFormat="1" x14ac:dyDescent="0.15">
      <c r="B422" s="169" t="str">
        <f t="shared" si="12"/>
        <v>　</v>
      </c>
      <c r="C422" s="170" t="str">
        <f t="shared" si="13"/>
        <v>　</v>
      </c>
      <c r="D422" s="49">
        <v>409</v>
      </c>
      <c r="E422" s="179"/>
      <c r="F422" s="183" t="str">
        <f>IF(E422&lt;&gt;"",VLOOKUP(E422,申込書!A:C,3,0),"")</f>
        <v/>
      </c>
      <c r="G422" s="21"/>
      <c r="H422" s="51"/>
      <c r="I422" s="272"/>
      <c r="J422" s="51"/>
      <c r="K422" s="65"/>
      <c r="L422" s="237"/>
      <c r="M422" s="238"/>
      <c r="N422" s="239"/>
      <c r="O422" s="248"/>
      <c r="P422" s="246"/>
      <c r="Q422" s="247"/>
      <c r="R422" s="249"/>
      <c r="S422" s="243"/>
      <c r="T422" s="243"/>
      <c r="U422" s="249"/>
      <c r="V422" s="243"/>
      <c r="W422" s="243"/>
    </row>
    <row r="423" spans="2:23" s="40" customFormat="1" x14ac:dyDescent="0.15">
      <c r="B423" s="169" t="str">
        <f t="shared" si="12"/>
        <v>　</v>
      </c>
      <c r="C423" s="170" t="str">
        <f t="shared" si="13"/>
        <v>　</v>
      </c>
      <c r="D423" s="49">
        <v>410</v>
      </c>
      <c r="E423" s="179"/>
      <c r="F423" s="183" t="str">
        <f>IF(E423&lt;&gt;"",VLOOKUP(E423,申込書!A:C,3,0),"")</f>
        <v/>
      </c>
      <c r="G423" s="21"/>
      <c r="H423" s="51"/>
      <c r="I423" s="272"/>
      <c r="J423" s="51"/>
      <c r="K423" s="65"/>
      <c r="L423" s="237"/>
      <c r="M423" s="238"/>
      <c r="N423" s="239"/>
      <c r="O423" s="248"/>
      <c r="P423" s="246"/>
      <c r="Q423" s="247"/>
      <c r="R423" s="249"/>
      <c r="S423" s="243"/>
      <c r="T423" s="243"/>
      <c r="U423" s="249"/>
      <c r="V423" s="243"/>
      <c r="W423" s="243"/>
    </row>
    <row r="424" spans="2:23" s="40" customFormat="1" x14ac:dyDescent="0.15">
      <c r="B424" s="169" t="str">
        <f t="shared" si="12"/>
        <v>　</v>
      </c>
      <c r="C424" s="170" t="str">
        <f t="shared" si="13"/>
        <v>　</v>
      </c>
      <c r="D424" s="49">
        <v>411</v>
      </c>
      <c r="E424" s="179"/>
      <c r="F424" s="183" t="str">
        <f>IF(E424&lt;&gt;"",VLOOKUP(E424,申込書!A:C,3,0),"")</f>
        <v/>
      </c>
      <c r="G424" s="21"/>
      <c r="H424" s="51"/>
      <c r="I424" s="272"/>
      <c r="J424" s="51"/>
      <c r="K424" s="65"/>
      <c r="L424" s="237"/>
      <c r="M424" s="238"/>
      <c r="N424" s="239"/>
      <c r="O424" s="248"/>
      <c r="P424" s="246"/>
      <c r="Q424" s="247"/>
      <c r="R424" s="249"/>
      <c r="S424" s="243"/>
      <c r="T424" s="243"/>
      <c r="U424" s="249"/>
      <c r="V424" s="243"/>
      <c r="W424" s="243"/>
    </row>
    <row r="425" spans="2:23" s="40" customFormat="1" x14ac:dyDescent="0.15">
      <c r="B425" s="169" t="str">
        <f t="shared" si="12"/>
        <v>　</v>
      </c>
      <c r="C425" s="170" t="str">
        <f t="shared" si="13"/>
        <v>　</v>
      </c>
      <c r="D425" s="49">
        <v>412</v>
      </c>
      <c r="E425" s="179"/>
      <c r="F425" s="183" t="str">
        <f>IF(E425&lt;&gt;"",VLOOKUP(E425,申込書!A:C,3,0),"")</f>
        <v/>
      </c>
      <c r="G425" s="21"/>
      <c r="H425" s="51"/>
      <c r="I425" s="272"/>
      <c r="J425" s="51"/>
      <c r="K425" s="65"/>
      <c r="L425" s="237"/>
      <c r="M425" s="238"/>
      <c r="N425" s="239"/>
      <c r="O425" s="248"/>
      <c r="P425" s="246"/>
      <c r="Q425" s="247"/>
      <c r="R425" s="249"/>
      <c r="S425" s="243"/>
      <c r="T425" s="243"/>
      <c r="U425" s="249"/>
      <c r="V425" s="243"/>
      <c r="W425" s="243"/>
    </row>
    <row r="426" spans="2:23" s="40" customFormat="1" x14ac:dyDescent="0.15">
      <c r="B426" s="169" t="str">
        <f t="shared" si="12"/>
        <v>　</v>
      </c>
      <c r="C426" s="170" t="str">
        <f t="shared" si="13"/>
        <v>　</v>
      </c>
      <c r="D426" s="49">
        <v>413</v>
      </c>
      <c r="E426" s="179"/>
      <c r="F426" s="183" t="str">
        <f>IF(E426&lt;&gt;"",VLOOKUP(E426,申込書!A:C,3,0),"")</f>
        <v/>
      </c>
      <c r="G426" s="21"/>
      <c r="H426" s="51"/>
      <c r="I426" s="272"/>
      <c r="J426" s="51"/>
      <c r="K426" s="65"/>
      <c r="L426" s="237"/>
      <c r="M426" s="238"/>
      <c r="N426" s="239"/>
      <c r="O426" s="248"/>
      <c r="P426" s="246"/>
      <c r="Q426" s="247"/>
      <c r="R426" s="249"/>
      <c r="S426" s="243"/>
      <c r="T426" s="243"/>
      <c r="U426" s="249"/>
      <c r="V426" s="243"/>
      <c r="W426" s="243"/>
    </row>
    <row r="427" spans="2:23" s="40" customFormat="1" x14ac:dyDescent="0.15">
      <c r="B427" s="169" t="str">
        <f t="shared" si="12"/>
        <v>　</v>
      </c>
      <c r="C427" s="170" t="str">
        <f t="shared" si="13"/>
        <v>　</v>
      </c>
      <c r="D427" s="49">
        <v>414</v>
      </c>
      <c r="E427" s="179"/>
      <c r="F427" s="183" t="str">
        <f>IF(E427&lt;&gt;"",VLOOKUP(E427,申込書!A:C,3,0),"")</f>
        <v/>
      </c>
      <c r="G427" s="21"/>
      <c r="H427" s="51"/>
      <c r="I427" s="272"/>
      <c r="J427" s="51"/>
      <c r="K427" s="65"/>
      <c r="L427" s="237"/>
      <c r="M427" s="238"/>
      <c r="N427" s="239"/>
      <c r="O427" s="248"/>
      <c r="P427" s="246"/>
      <c r="Q427" s="247"/>
      <c r="R427" s="249"/>
      <c r="S427" s="243"/>
      <c r="T427" s="243"/>
      <c r="U427" s="249"/>
      <c r="V427" s="243"/>
      <c r="W427" s="243"/>
    </row>
    <row r="428" spans="2:23" s="40" customFormat="1" x14ac:dyDescent="0.15">
      <c r="B428" s="169" t="str">
        <f t="shared" si="12"/>
        <v>　</v>
      </c>
      <c r="C428" s="170" t="str">
        <f t="shared" si="13"/>
        <v>　</v>
      </c>
      <c r="D428" s="49">
        <v>415</v>
      </c>
      <c r="E428" s="179"/>
      <c r="F428" s="183" t="str">
        <f>IF(E428&lt;&gt;"",VLOOKUP(E428,申込書!A:C,3,0),"")</f>
        <v/>
      </c>
      <c r="G428" s="21"/>
      <c r="H428" s="51"/>
      <c r="I428" s="272"/>
      <c r="J428" s="51"/>
      <c r="K428" s="65"/>
      <c r="L428" s="237"/>
      <c r="M428" s="238"/>
      <c r="N428" s="239"/>
      <c r="O428" s="248"/>
      <c r="P428" s="246"/>
      <c r="Q428" s="247"/>
      <c r="R428" s="249"/>
      <c r="S428" s="243"/>
      <c r="T428" s="243"/>
      <c r="U428" s="249"/>
      <c r="V428" s="243"/>
      <c r="W428" s="243"/>
    </row>
    <row r="429" spans="2:23" s="40" customFormat="1" x14ac:dyDescent="0.15">
      <c r="B429" s="169" t="str">
        <f t="shared" si="12"/>
        <v>　</v>
      </c>
      <c r="C429" s="170" t="str">
        <f t="shared" si="13"/>
        <v>　</v>
      </c>
      <c r="D429" s="49">
        <v>416</v>
      </c>
      <c r="E429" s="179"/>
      <c r="F429" s="183" t="str">
        <f>IF(E429&lt;&gt;"",VLOOKUP(E429,申込書!A:C,3,0),"")</f>
        <v/>
      </c>
      <c r="G429" s="21"/>
      <c r="H429" s="51"/>
      <c r="I429" s="272"/>
      <c r="J429" s="51"/>
      <c r="K429" s="65"/>
      <c r="L429" s="237"/>
      <c r="M429" s="238"/>
      <c r="N429" s="239"/>
      <c r="O429" s="248"/>
      <c r="P429" s="246"/>
      <c r="Q429" s="247"/>
      <c r="R429" s="249"/>
      <c r="S429" s="243"/>
      <c r="T429" s="243"/>
      <c r="U429" s="249"/>
      <c r="V429" s="243"/>
      <c r="W429" s="243"/>
    </row>
    <row r="430" spans="2:23" s="40" customFormat="1" x14ac:dyDescent="0.15">
      <c r="B430" s="169" t="str">
        <f t="shared" si="12"/>
        <v>　</v>
      </c>
      <c r="C430" s="170" t="str">
        <f t="shared" si="13"/>
        <v>　</v>
      </c>
      <c r="D430" s="49">
        <v>417</v>
      </c>
      <c r="E430" s="179"/>
      <c r="F430" s="183" t="str">
        <f>IF(E430&lt;&gt;"",VLOOKUP(E430,申込書!A:C,3,0),"")</f>
        <v/>
      </c>
      <c r="G430" s="21"/>
      <c r="H430" s="51"/>
      <c r="I430" s="272"/>
      <c r="J430" s="51"/>
      <c r="K430" s="65"/>
      <c r="L430" s="237"/>
      <c r="M430" s="238"/>
      <c r="N430" s="239"/>
      <c r="O430" s="248"/>
      <c r="P430" s="246"/>
      <c r="Q430" s="247"/>
      <c r="R430" s="249"/>
      <c r="S430" s="243"/>
      <c r="T430" s="243"/>
      <c r="U430" s="249"/>
      <c r="V430" s="243"/>
      <c r="W430" s="243"/>
    </row>
    <row r="431" spans="2:23" s="40" customFormat="1" x14ac:dyDescent="0.15">
      <c r="B431" s="169" t="str">
        <f t="shared" si="12"/>
        <v>　</v>
      </c>
      <c r="C431" s="170" t="str">
        <f t="shared" si="13"/>
        <v>　</v>
      </c>
      <c r="D431" s="49">
        <v>418</v>
      </c>
      <c r="E431" s="179"/>
      <c r="F431" s="183" t="str">
        <f>IF(E431&lt;&gt;"",VLOOKUP(E431,申込書!A:C,3,0),"")</f>
        <v/>
      </c>
      <c r="G431" s="21"/>
      <c r="H431" s="51"/>
      <c r="I431" s="272"/>
      <c r="J431" s="51"/>
      <c r="K431" s="65"/>
      <c r="L431" s="237"/>
      <c r="M431" s="238"/>
      <c r="N431" s="239"/>
      <c r="O431" s="248"/>
      <c r="P431" s="246"/>
      <c r="Q431" s="247"/>
      <c r="R431" s="249"/>
      <c r="S431" s="243"/>
      <c r="T431" s="243"/>
      <c r="U431" s="249"/>
      <c r="V431" s="243"/>
      <c r="W431" s="243"/>
    </row>
    <row r="432" spans="2:23" s="40" customFormat="1" x14ac:dyDescent="0.15">
      <c r="B432" s="169" t="str">
        <f t="shared" si="12"/>
        <v>　</v>
      </c>
      <c r="C432" s="170" t="str">
        <f t="shared" si="13"/>
        <v>　</v>
      </c>
      <c r="D432" s="49">
        <v>419</v>
      </c>
      <c r="E432" s="179"/>
      <c r="F432" s="183" t="str">
        <f>IF(E432&lt;&gt;"",VLOOKUP(E432,申込書!A:C,3,0),"")</f>
        <v/>
      </c>
      <c r="G432" s="21"/>
      <c r="H432" s="51"/>
      <c r="I432" s="272"/>
      <c r="J432" s="51"/>
      <c r="K432" s="65"/>
      <c r="L432" s="237"/>
      <c r="M432" s="238"/>
      <c r="N432" s="239"/>
      <c r="O432" s="248"/>
      <c r="P432" s="246"/>
      <c r="Q432" s="247"/>
      <c r="R432" s="249"/>
      <c r="S432" s="243"/>
      <c r="T432" s="243"/>
      <c r="U432" s="249"/>
      <c r="V432" s="243"/>
      <c r="W432" s="243"/>
    </row>
    <row r="433" spans="2:23" s="40" customFormat="1" x14ac:dyDescent="0.15">
      <c r="B433" s="169" t="str">
        <f t="shared" si="12"/>
        <v>　</v>
      </c>
      <c r="C433" s="170" t="str">
        <f t="shared" si="13"/>
        <v>　</v>
      </c>
      <c r="D433" s="49">
        <v>420</v>
      </c>
      <c r="E433" s="179"/>
      <c r="F433" s="183" t="str">
        <f>IF(E433&lt;&gt;"",VLOOKUP(E433,申込書!A:C,3,0),"")</f>
        <v/>
      </c>
      <c r="G433" s="21"/>
      <c r="H433" s="51"/>
      <c r="I433" s="272"/>
      <c r="J433" s="51"/>
      <c r="K433" s="65"/>
      <c r="L433" s="237"/>
      <c r="M433" s="238"/>
      <c r="N433" s="239"/>
      <c r="O433" s="248"/>
      <c r="P433" s="246"/>
      <c r="Q433" s="247"/>
      <c r="R433" s="249"/>
      <c r="S433" s="243"/>
      <c r="T433" s="243"/>
      <c r="U433" s="249"/>
      <c r="V433" s="243"/>
      <c r="W433" s="243"/>
    </row>
    <row r="434" spans="2:23" s="40" customFormat="1" x14ac:dyDescent="0.15">
      <c r="B434" s="169" t="str">
        <f t="shared" si="12"/>
        <v>　</v>
      </c>
      <c r="C434" s="170" t="str">
        <f t="shared" si="13"/>
        <v>　</v>
      </c>
      <c r="D434" s="49">
        <v>421</v>
      </c>
      <c r="E434" s="179"/>
      <c r="F434" s="183" t="str">
        <f>IF(E434&lt;&gt;"",VLOOKUP(E434,申込書!A:C,3,0),"")</f>
        <v/>
      </c>
      <c r="G434" s="21"/>
      <c r="H434" s="51"/>
      <c r="I434" s="272"/>
      <c r="J434" s="51"/>
      <c r="K434" s="65"/>
      <c r="L434" s="237"/>
      <c r="M434" s="238"/>
      <c r="N434" s="239"/>
      <c r="O434" s="248"/>
      <c r="P434" s="246"/>
      <c r="Q434" s="247"/>
      <c r="R434" s="249"/>
      <c r="S434" s="243"/>
      <c r="T434" s="243"/>
      <c r="U434" s="249"/>
      <c r="V434" s="243"/>
      <c r="W434" s="243"/>
    </row>
    <row r="435" spans="2:23" s="40" customFormat="1" x14ac:dyDescent="0.15">
      <c r="B435" s="169" t="str">
        <f t="shared" si="12"/>
        <v>　</v>
      </c>
      <c r="C435" s="170" t="str">
        <f t="shared" si="13"/>
        <v>　</v>
      </c>
      <c r="D435" s="49">
        <v>422</v>
      </c>
      <c r="E435" s="179"/>
      <c r="F435" s="183" t="str">
        <f>IF(E435&lt;&gt;"",VLOOKUP(E435,申込書!A:C,3,0),"")</f>
        <v/>
      </c>
      <c r="G435" s="21"/>
      <c r="H435" s="51"/>
      <c r="I435" s="272"/>
      <c r="J435" s="51"/>
      <c r="K435" s="65"/>
      <c r="L435" s="237"/>
      <c r="M435" s="238"/>
      <c r="N435" s="239"/>
      <c r="O435" s="248"/>
      <c r="P435" s="246"/>
      <c r="Q435" s="247"/>
      <c r="R435" s="249"/>
      <c r="S435" s="243"/>
      <c r="T435" s="243"/>
      <c r="U435" s="249"/>
      <c r="V435" s="243"/>
      <c r="W435" s="243"/>
    </row>
    <row r="436" spans="2:23" s="40" customFormat="1" x14ac:dyDescent="0.15">
      <c r="B436" s="169" t="str">
        <f t="shared" si="12"/>
        <v>　</v>
      </c>
      <c r="C436" s="170" t="str">
        <f t="shared" si="13"/>
        <v>　</v>
      </c>
      <c r="D436" s="49">
        <v>423</v>
      </c>
      <c r="E436" s="179"/>
      <c r="F436" s="183" t="str">
        <f>IF(E436&lt;&gt;"",VLOOKUP(E436,申込書!A:C,3,0),"")</f>
        <v/>
      </c>
      <c r="G436" s="21"/>
      <c r="H436" s="51"/>
      <c r="I436" s="272"/>
      <c r="J436" s="51"/>
      <c r="K436" s="65"/>
      <c r="L436" s="237"/>
      <c r="M436" s="238"/>
      <c r="N436" s="239"/>
      <c r="O436" s="248"/>
      <c r="P436" s="246"/>
      <c r="Q436" s="247"/>
      <c r="R436" s="249"/>
      <c r="S436" s="243"/>
      <c r="T436" s="243"/>
      <c r="U436" s="249"/>
      <c r="V436" s="243"/>
      <c r="W436" s="243"/>
    </row>
    <row r="437" spans="2:23" s="40" customFormat="1" x14ac:dyDescent="0.15">
      <c r="B437" s="169" t="str">
        <f t="shared" si="12"/>
        <v>　</v>
      </c>
      <c r="C437" s="170" t="str">
        <f t="shared" si="13"/>
        <v>　</v>
      </c>
      <c r="D437" s="49">
        <v>424</v>
      </c>
      <c r="E437" s="179"/>
      <c r="F437" s="183" t="str">
        <f>IF(E437&lt;&gt;"",VLOOKUP(E437,申込書!A:C,3,0),"")</f>
        <v/>
      </c>
      <c r="G437" s="21"/>
      <c r="H437" s="51"/>
      <c r="I437" s="272"/>
      <c r="J437" s="51"/>
      <c r="K437" s="65"/>
      <c r="L437" s="237"/>
      <c r="M437" s="238"/>
      <c r="N437" s="239"/>
      <c r="O437" s="248"/>
      <c r="P437" s="246"/>
      <c r="Q437" s="247"/>
      <c r="R437" s="249"/>
      <c r="S437" s="243"/>
      <c r="T437" s="243"/>
      <c r="U437" s="249"/>
      <c r="V437" s="243"/>
      <c r="W437" s="243"/>
    </row>
    <row r="438" spans="2:23" s="40" customFormat="1" x14ac:dyDescent="0.15">
      <c r="B438" s="169" t="str">
        <f t="shared" si="12"/>
        <v>　</v>
      </c>
      <c r="C438" s="170" t="str">
        <f t="shared" si="13"/>
        <v>　</v>
      </c>
      <c r="D438" s="49">
        <v>425</v>
      </c>
      <c r="E438" s="179"/>
      <c r="F438" s="183" t="str">
        <f>IF(E438&lt;&gt;"",VLOOKUP(E438,申込書!A:C,3,0),"")</f>
        <v/>
      </c>
      <c r="G438" s="21"/>
      <c r="H438" s="51"/>
      <c r="I438" s="272"/>
      <c r="J438" s="51"/>
      <c r="K438" s="65"/>
      <c r="L438" s="237"/>
      <c r="M438" s="238"/>
      <c r="N438" s="239"/>
      <c r="O438" s="248"/>
      <c r="P438" s="246"/>
      <c r="Q438" s="247"/>
      <c r="R438" s="249"/>
      <c r="S438" s="243"/>
      <c r="T438" s="243"/>
      <c r="U438" s="249"/>
      <c r="V438" s="243"/>
      <c r="W438" s="243"/>
    </row>
    <row r="439" spans="2:23" s="40" customFormat="1" x14ac:dyDescent="0.15">
      <c r="B439" s="169" t="str">
        <f t="shared" si="12"/>
        <v>　</v>
      </c>
      <c r="C439" s="170" t="str">
        <f t="shared" si="13"/>
        <v>　</v>
      </c>
      <c r="D439" s="49">
        <v>426</v>
      </c>
      <c r="E439" s="179"/>
      <c r="F439" s="183" t="str">
        <f>IF(E439&lt;&gt;"",VLOOKUP(E439,申込書!A:C,3,0),"")</f>
        <v/>
      </c>
      <c r="G439" s="21"/>
      <c r="H439" s="51"/>
      <c r="I439" s="272"/>
      <c r="J439" s="51"/>
      <c r="K439" s="65"/>
      <c r="L439" s="237"/>
      <c r="M439" s="238"/>
      <c r="N439" s="239"/>
      <c r="O439" s="248"/>
      <c r="P439" s="246"/>
      <c r="Q439" s="247"/>
      <c r="R439" s="249"/>
      <c r="S439" s="243"/>
      <c r="T439" s="243"/>
      <c r="U439" s="249"/>
      <c r="V439" s="243"/>
      <c r="W439" s="243"/>
    </row>
    <row r="440" spans="2:23" s="40" customFormat="1" x14ac:dyDescent="0.15">
      <c r="B440" s="169" t="str">
        <f t="shared" si="12"/>
        <v>　</v>
      </c>
      <c r="C440" s="170" t="str">
        <f t="shared" si="13"/>
        <v>　</v>
      </c>
      <c r="D440" s="49">
        <v>427</v>
      </c>
      <c r="E440" s="179"/>
      <c r="F440" s="183" t="str">
        <f>IF(E440&lt;&gt;"",VLOOKUP(E440,申込書!A:C,3,0),"")</f>
        <v/>
      </c>
      <c r="G440" s="21"/>
      <c r="H440" s="51"/>
      <c r="I440" s="272"/>
      <c r="J440" s="51"/>
      <c r="K440" s="65"/>
      <c r="L440" s="237"/>
      <c r="M440" s="238"/>
      <c r="N440" s="239"/>
      <c r="O440" s="248"/>
      <c r="P440" s="246"/>
      <c r="Q440" s="247"/>
      <c r="R440" s="249"/>
      <c r="S440" s="243"/>
      <c r="T440" s="243"/>
      <c r="U440" s="249"/>
      <c r="V440" s="243"/>
      <c r="W440" s="243"/>
    </row>
    <row r="441" spans="2:23" s="40" customFormat="1" x14ac:dyDescent="0.15">
      <c r="B441" s="169" t="str">
        <f t="shared" si="12"/>
        <v>　</v>
      </c>
      <c r="C441" s="170" t="str">
        <f t="shared" si="13"/>
        <v>　</v>
      </c>
      <c r="D441" s="49">
        <v>428</v>
      </c>
      <c r="E441" s="179"/>
      <c r="F441" s="183" t="str">
        <f>IF(E441&lt;&gt;"",VLOOKUP(E441,申込書!A:C,3,0),"")</f>
        <v/>
      </c>
      <c r="G441" s="21"/>
      <c r="H441" s="51"/>
      <c r="I441" s="272"/>
      <c r="J441" s="51"/>
      <c r="K441" s="65"/>
      <c r="L441" s="237"/>
      <c r="M441" s="238"/>
      <c r="N441" s="239"/>
      <c r="O441" s="248"/>
      <c r="P441" s="246"/>
      <c r="Q441" s="247"/>
      <c r="R441" s="249"/>
      <c r="S441" s="243"/>
      <c r="T441" s="243"/>
      <c r="U441" s="249"/>
      <c r="V441" s="243"/>
      <c r="W441" s="243"/>
    </row>
    <row r="442" spans="2:23" s="40" customFormat="1" x14ac:dyDescent="0.15">
      <c r="B442" s="169" t="str">
        <f t="shared" si="12"/>
        <v>　</v>
      </c>
      <c r="C442" s="170" t="str">
        <f t="shared" si="13"/>
        <v>　</v>
      </c>
      <c r="D442" s="49">
        <v>429</v>
      </c>
      <c r="E442" s="179"/>
      <c r="F442" s="183" t="str">
        <f>IF(E442&lt;&gt;"",VLOOKUP(E442,申込書!A:C,3,0),"")</f>
        <v/>
      </c>
      <c r="G442" s="21"/>
      <c r="H442" s="51"/>
      <c r="I442" s="272"/>
      <c r="J442" s="51"/>
      <c r="K442" s="65"/>
      <c r="L442" s="237"/>
      <c r="M442" s="238"/>
      <c r="N442" s="239"/>
      <c r="O442" s="248"/>
      <c r="P442" s="246"/>
      <c r="Q442" s="247"/>
      <c r="R442" s="249"/>
      <c r="S442" s="243"/>
      <c r="T442" s="243"/>
      <c r="U442" s="249"/>
      <c r="V442" s="243"/>
      <c r="W442" s="243"/>
    </row>
    <row r="443" spans="2:23" s="40" customFormat="1" x14ac:dyDescent="0.15">
      <c r="B443" s="169" t="str">
        <f t="shared" si="12"/>
        <v>　</v>
      </c>
      <c r="C443" s="170" t="str">
        <f t="shared" si="13"/>
        <v>　</v>
      </c>
      <c r="D443" s="49">
        <v>430</v>
      </c>
      <c r="E443" s="179"/>
      <c r="F443" s="183" t="str">
        <f>IF(E443&lt;&gt;"",VLOOKUP(E443,申込書!A:C,3,0),"")</f>
        <v/>
      </c>
      <c r="G443" s="21"/>
      <c r="H443" s="51"/>
      <c r="I443" s="272"/>
      <c r="J443" s="51"/>
      <c r="K443" s="65"/>
      <c r="L443" s="237"/>
      <c r="M443" s="238"/>
      <c r="N443" s="239"/>
      <c r="O443" s="248"/>
      <c r="P443" s="246"/>
      <c r="Q443" s="247"/>
      <c r="R443" s="249"/>
      <c r="S443" s="243"/>
      <c r="T443" s="243"/>
      <c r="U443" s="249"/>
      <c r="V443" s="243"/>
      <c r="W443" s="243"/>
    </row>
    <row r="444" spans="2:23" s="40" customFormat="1" x14ac:dyDescent="0.15">
      <c r="B444" s="169" t="str">
        <f t="shared" si="12"/>
        <v>　</v>
      </c>
      <c r="C444" s="170" t="str">
        <f t="shared" si="13"/>
        <v>　</v>
      </c>
      <c r="D444" s="49">
        <v>431</v>
      </c>
      <c r="E444" s="179"/>
      <c r="F444" s="183" t="str">
        <f>IF(E444&lt;&gt;"",VLOOKUP(E444,申込書!A:C,3,0),"")</f>
        <v/>
      </c>
      <c r="G444" s="21"/>
      <c r="H444" s="51"/>
      <c r="I444" s="272"/>
      <c r="J444" s="51"/>
      <c r="K444" s="65"/>
      <c r="L444" s="237"/>
      <c r="M444" s="238"/>
      <c r="N444" s="239"/>
      <c r="O444" s="248"/>
      <c r="P444" s="246"/>
      <c r="Q444" s="247"/>
      <c r="R444" s="249"/>
      <c r="S444" s="243"/>
      <c r="T444" s="243"/>
      <c r="U444" s="249"/>
      <c r="V444" s="243"/>
      <c r="W444" s="243"/>
    </row>
    <row r="445" spans="2:23" s="40" customFormat="1" x14ac:dyDescent="0.15">
      <c r="B445" s="169" t="str">
        <f t="shared" si="12"/>
        <v>　</v>
      </c>
      <c r="C445" s="170" t="str">
        <f t="shared" si="13"/>
        <v>　</v>
      </c>
      <c r="D445" s="49">
        <v>432</v>
      </c>
      <c r="E445" s="179"/>
      <c r="F445" s="183" t="str">
        <f>IF(E445&lt;&gt;"",VLOOKUP(E445,申込書!A:C,3,0),"")</f>
        <v/>
      </c>
      <c r="G445" s="21"/>
      <c r="H445" s="51"/>
      <c r="I445" s="272"/>
      <c r="J445" s="51"/>
      <c r="K445" s="65"/>
      <c r="L445" s="237"/>
      <c r="M445" s="238"/>
      <c r="N445" s="239"/>
      <c r="O445" s="248"/>
      <c r="P445" s="246"/>
      <c r="Q445" s="247"/>
      <c r="R445" s="249"/>
      <c r="S445" s="243"/>
      <c r="T445" s="243"/>
      <c r="U445" s="249"/>
      <c r="V445" s="243"/>
      <c r="W445" s="243"/>
    </row>
    <row r="446" spans="2:23" s="40" customFormat="1" x14ac:dyDescent="0.15">
      <c r="B446" s="169" t="str">
        <f t="shared" si="12"/>
        <v>　</v>
      </c>
      <c r="C446" s="170" t="str">
        <f t="shared" si="13"/>
        <v>　</v>
      </c>
      <c r="D446" s="49">
        <v>433</v>
      </c>
      <c r="E446" s="179"/>
      <c r="F446" s="183" t="str">
        <f>IF(E446&lt;&gt;"",VLOOKUP(E446,申込書!A:C,3,0),"")</f>
        <v/>
      </c>
      <c r="G446" s="21"/>
      <c r="H446" s="51"/>
      <c r="I446" s="272"/>
      <c r="J446" s="51"/>
      <c r="K446" s="65"/>
      <c r="L446" s="237"/>
      <c r="M446" s="238"/>
      <c r="N446" s="239"/>
      <c r="O446" s="248"/>
      <c r="P446" s="246"/>
      <c r="Q446" s="247"/>
      <c r="R446" s="249"/>
      <c r="S446" s="243"/>
      <c r="T446" s="243"/>
      <c r="U446" s="249"/>
      <c r="V446" s="243"/>
      <c r="W446" s="243"/>
    </row>
    <row r="447" spans="2:23" s="40" customFormat="1" x14ac:dyDescent="0.15">
      <c r="B447" s="169" t="str">
        <f t="shared" si="12"/>
        <v>　</v>
      </c>
      <c r="C447" s="170" t="str">
        <f t="shared" si="13"/>
        <v>　</v>
      </c>
      <c r="D447" s="49">
        <v>434</v>
      </c>
      <c r="E447" s="179"/>
      <c r="F447" s="183" t="str">
        <f>IF(E447&lt;&gt;"",VLOOKUP(E447,申込書!A:C,3,0),"")</f>
        <v/>
      </c>
      <c r="G447" s="21"/>
      <c r="H447" s="51"/>
      <c r="I447" s="272"/>
      <c r="J447" s="51"/>
      <c r="K447" s="65"/>
      <c r="L447" s="237"/>
      <c r="M447" s="238"/>
      <c r="N447" s="239"/>
      <c r="O447" s="248"/>
      <c r="P447" s="246"/>
      <c r="Q447" s="247"/>
      <c r="R447" s="249"/>
      <c r="S447" s="243"/>
      <c r="T447" s="243"/>
      <c r="U447" s="249"/>
      <c r="V447" s="243"/>
      <c r="W447" s="243"/>
    </row>
    <row r="448" spans="2:23" s="40" customFormat="1" x14ac:dyDescent="0.15">
      <c r="B448" s="169" t="str">
        <f t="shared" si="12"/>
        <v>　</v>
      </c>
      <c r="C448" s="170" t="str">
        <f t="shared" si="13"/>
        <v>　</v>
      </c>
      <c r="D448" s="49">
        <v>435</v>
      </c>
      <c r="E448" s="179"/>
      <c r="F448" s="183" t="str">
        <f>IF(E448&lt;&gt;"",VLOOKUP(E448,申込書!A:C,3,0),"")</f>
        <v/>
      </c>
      <c r="G448" s="21"/>
      <c r="H448" s="51"/>
      <c r="I448" s="272"/>
      <c r="J448" s="51"/>
      <c r="K448" s="65"/>
      <c r="L448" s="237"/>
      <c r="M448" s="238"/>
      <c r="N448" s="239"/>
      <c r="O448" s="248"/>
      <c r="P448" s="246"/>
      <c r="Q448" s="247"/>
      <c r="R448" s="249"/>
      <c r="S448" s="243"/>
      <c r="T448" s="243"/>
      <c r="U448" s="249"/>
      <c r="V448" s="243"/>
      <c r="W448" s="243"/>
    </row>
    <row r="449" spans="2:23" s="40" customFormat="1" x14ac:dyDescent="0.15">
      <c r="B449" s="169" t="str">
        <f t="shared" si="12"/>
        <v>　</v>
      </c>
      <c r="C449" s="170" t="str">
        <f t="shared" si="13"/>
        <v>　</v>
      </c>
      <c r="D449" s="49">
        <v>436</v>
      </c>
      <c r="E449" s="179"/>
      <c r="F449" s="183" t="str">
        <f>IF(E449&lt;&gt;"",VLOOKUP(E449,申込書!A:C,3,0),"")</f>
        <v/>
      </c>
      <c r="G449" s="21"/>
      <c r="H449" s="51"/>
      <c r="I449" s="272"/>
      <c r="J449" s="51"/>
      <c r="K449" s="65"/>
      <c r="L449" s="237"/>
      <c r="M449" s="238"/>
      <c r="N449" s="239"/>
      <c r="O449" s="248"/>
      <c r="P449" s="246"/>
      <c r="Q449" s="247"/>
      <c r="R449" s="249"/>
      <c r="S449" s="243"/>
      <c r="T449" s="243"/>
      <c r="U449" s="249"/>
      <c r="V449" s="243"/>
      <c r="W449" s="243"/>
    </row>
    <row r="450" spans="2:23" s="40" customFormat="1" x14ac:dyDescent="0.15">
      <c r="B450" s="169" t="str">
        <f t="shared" si="12"/>
        <v>　</v>
      </c>
      <c r="C450" s="170" t="str">
        <f t="shared" si="13"/>
        <v>　</v>
      </c>
      <c r="D450" s="49">
        <v>437</v>
      </c>
      <c r="E450" s="179"/>
      <c r="F450" s="183" t="str">
        <f>IF(E450&lt;&gt;"",VLOOKUP(E450,申込書!A:C,3,0),"")</f>
        <v/>
      </c>
      <c r="G450" s="21"/>
      <c r="H450" s="51"/>
      <c r="I450" s="272"/>
      <c r="J450" s="51"/>
      <c r="K450" s="65"/>
      <c r="L450" s="237"/>
      <c r="M450" s="238"/>
      <c r="N450" s="239"/>
      <c r="O450" s="248"/>
      <c r="P450" s="246"/>
      <c r="Q450" s="247"/>
      <c r="R450" s="249"/>
      <c r="S450" s="243"/>
      <c r="T450" s="243"/>
      <c r="U450" s="249"/>
      <c r="V450" s="243"/>
      <c r="W450" s="243"/>
    </row>
    <row r="451" spans="2:23" s="40" customFormat="1" x14ac:dyDescent="0.15">
      <c r="B451" s="169" t="str">
        <f t="shared" si="12"/>
        <v>　</v>
      </c>
      <c r="C451" s="170" t="str">
        <f t="shared" si="13"/>
        <v>　</v>
      </c>
      <c r="D451" s="49">
        <v>438</v>
      </c>
      <c r="E451" s="179"/>
      <c r="F451" s="183" t="str">
        <f>IF(E451&lt;&gt;"",VLOOKUP(E451,申込書!A:C,3,0),"")</f>
        <v/>
      </c>
      <c r="G451" s="21"/>
      <c r="H451" s="51"/>
      <c r="I451" s="272"/>
      <c r="J451" s="51"/>
      <c r="K451" s="65"/>
      <c r="L451" s="237"/>
      <c r="M451" s="238"/>
      <c r="N451" s="239"/>
      <c r="O451" s="248"/>
      <c r="P451" s="246"/>
      <c r="Q451" s="247"/>
      <c r="R451" s="249"/>
      <c r="S451" s="243"/>
      <c r="T451" s="243"/>
      <c r="U451" s="249"/>
      <c r="V451" s="243"/>
      <c r="W451" s="243"/>
    </row>
    <row r="452" spans="2:23" s="40" customFormat="1" x14ac:dyDescent="0.15">
      <c r="B452" s="169" t="str">
        <f t="shared" si="12"/>
        <v>　</v>
      </c>
      <c r="C452" s="170" t="str">
        <f t="shared" si="13"/>
        <v>　</v>
      </c>
      <c r="D452" s="49">
        <v>439</v>
      </c>
      <c r="E452" s="179"/>
      <c r="F452" s="183" t="str">
        <f>IF(E452&lt;&gt;"",VLOOKUP(E452,申込書!A:C,3,0),"")</f>
        <v/>
      </c>
      <c r="G452" s="21"/>
      <c r="H452" s="51"/>
      <c r="I452" s="272"/>
      <c r="J452" s="51"/>
      <c r="K452" s="65"/>
      <c r="L452" s="237"/>
      <c r="M452" s="238"/>
      <c r="N452" s="239"/>
      <c r="O452" s="248"/>
      <c r="P452" s="246"/>
      <c r="Q452" s="247"/>
      <c r="R452" s="249"/>
      <c r="S452" s="243"/>
      <c r="T452" s="243"/>
      <c r="U452" s="249"/>
      <c r="V452" s="243"/>
      <c r="W452" s="243"/>
    </row>
    <row r="453" spans="2:23" s="40" customFormat="1" x14ac:dyDescent="0.15">
      <c r="B453" s="169" t="str">
        <f t="shared" si="12"/>
        <v>　</v>
      </c>
      <c r="C453" s="170" t="str">
        <f t="shared" si="13"/>
        <v>　</v>
      </c>
      <c r="D453" s="49">
        <v>440</v>
      </c>
      <c r="E453" s="179"/>
      <c r="F453" s="183" t="str">
        <f>IF(E453&lt;&gt;"",VLOOKUP(E453,申込書!A:C,3,0),"")</f>
        <v/>
      </c>
      <c r="G453" s="21"/>
      <c r="H453" s="51"/>
      <c r="I453" s="272"/>
      <c r="J453" s="51"/>
      <c r="K453" s="65"/>
      <c r="L453" s="237"/>
      <c r="M453" s="238"/>
      <c r="N453" s="239"/>
      <c r="O453" s="248"/>
      <c r="P453" s="246"/>
      <c r="Q453" s="247"/>
      <c r="R453" s="249"/>
      <c r="S453" s="243"/>
      <c r="T453" s="243"/>
      <c r="U453" s="249"/>
      <c r="V453" s="243"/>
      <c r="W453" s="243"/>
    </row>
    <row r="454" spans="2:23" s="40" customFormat="1" x14ac:dyDescent="0.15">
      <c r="B454" s="169" t="str">
        <f t="shared" si="12"/>
        <v>　</v>
      </c>
      <c r="C454" s="170" t="str">
        <f t="shared" si="13"/>
        <v>　</v>
      </c>
      <c r="D454" s="49">
        <v>441</v>
      </c>
      <c r="E454" s="179"/>
      <c r="F454" s="183" t="str">
        <f>IF(E454&lt;&gt;"",VLOOKUP(E454,申込書!A:C,3,0),"")</f>
        <v/>
      </c>
      <c r="G454" s="21"/>
      <c r="H454" s="51"/>
      <c r="I454" s="272"/>
      <c r="J454" s="51"/>
      <c r="K454" s="65"/>
      <c r="L454" s="237"/>
      <c r="M454" s="238"/>
      <c r="N454" s="239"/>
      <c r="O454" s="248"/>
      <c r="P454" s="246"/>
      <c r="Q454" s="247"/>
      <c r="R454" s="249"/>
      <c r="S454" s="243"/>
      <c r="T454" s="243"/>
      <c r="U454" s="249"/>
      <c r="V454" s="243"/>
      <c r="W454" s="243"/>
    </row>
    <row r="455" spans="2:23" s="40" customFormat="1" x14ac:dyDescent="0.15">
      <c r="B455" s="169" t="str">
        <f t="shared" si="12"/>
        <v>　</v>
      </c>
      <c r="C455" s="170" t="str">
        <f t="shared" si="13"/>
        <v>　</v>
      </c>
      <c r="D455" s="49">
        <v>442</v>
      </c>
      <c r="E455" s="179"/>
      <c r="F455" s="183" t="str">
        <f>IF(E455&lt;&gt;"",VLOOKUP(E455,申込書!A:C,3,0),"")</f>
        <v/>
      </c>
      <c r="G455" s="21"/>
      <c r="H455" s="51"/>
      <c r="I455" s="272"/>
      <c r="J455" s="51"/>
      <c r="K455" s="65"/>
      <c r="L455" s="237"/>
      <c r="M455" s="238"/>
      <c r="N455" s="239"/>
      <c r="O455" s="248"/>
      <c r="P455" s="246"/>
      <c r="Q455" s="247"/>
      <c r="R455" s="249"/>
      <c r="S455" s="243"/>
      <c r="T455" s="243"/>
      <c r="U455" s="249"/>
      <c r="V455" s="243"/>
      <c r="W455" s="243"/>
    </row>
    <row r="456" spans="2:23" s="40" customFormat="1" x14ac:dyDescent="0.15">
      <c r="B456" s="169" t="str">
        <f t="shared" si="12"/>
        <v>　</v>
      </c>
      <c r="C456" s="170" t="str">
        <f t="shared" si="13"/>
        <v>　</v>
      </c>
      <c r="D456" s="49">
        <v>443</v>
      </c>
      <c r="E456" s="179"/>
      <c r="F456" s="183" t="str">
        <f>IF(E456&lt;&gt;"",VLOOKUP(E456,申込書!A:C,3,0),"")</f>
        <v/>
      </c>
      <c r="G456" s="21"/>
      <c r="H456" s="51"/>
      <c r="I456" s="272"/>
      <c r="J456" s="51"/>
      <c r="K456" s="65"/>
      <c r="L456" s="237"/>
      <c r="M456" s="238"/>
      <c r="N456" s="239"/>
      <c r="O456" s="248"/>
      <c r="P456" s="246"/>
      <c r="Q456" s="247"/>
      <c r="R456" s="249"/>
      <c r="S456" s="243"/>
      <c r="T456" s="243"/>
      <c r="U456" s="249"/>
      <c r="V456" s="243"/>
      <c r="W456" s="243"/>
    </row>
    <row r="457" spans="2:23" s="40" customFormat="1" x14ac:dyDescent="0.15">
      <c r="B457" s="169" t="str">
        <f t="shared" si="12"/>
        <v>　</v>
      </c>
      <c r="C457" s="170" t="str">
        <f t="shared" si="13"/>
        <v>　</v>
      </c>
      <c r="D457" s="49">
        <v>444</v>
      </c>
      <c r="E457" s="179"/>
      <c r="F457" s="183" t="str">
        <f>IF(E457&lt;&gt;"",VLOOKUP(E457,申込書!A:C,3,0),"")</f>
        <v/>
      </c>
      <c r="G457" s="21"/>
      <c r="H457" s="51"/>
      <c r="I457" s="272"/>
      <c r="J457" s="51"/>
      <c r="K457" s="65"/>
      <c r="L457" s="237"/>
      <c r="M457" s="238"/>
      <c r="N457" s="239"/>
      <c r="O457" s="248"/>
      <c r="P457" s="246"/>
      <c r="Q457" s="247"/>
      <c r="R457" s="249"/>
      <c r="S457" s="243"/>
      <c r="T457" s="243"/>
      <c r="U457" s="249"/>
      <c r="V457" s="243"/>
      <c r="W457" s="243"/>
    </row>
    <row r="458" spans="2:23" s="40" customFormat="1" x14ac:dyDescent="0.15">
      <c r="B458" s="169" t="str">
        <f t="shared" si="12"/>
        <v>　</v>
      </c>
      <c r="C458" s="170" t="str">
        <f t="shared" si="13"/>
        <v>　</v>
      </c>
      <c r="D458" s="49">
        <v>445</v>
      </c>
      <c r="E458" s="179"/>
      <c r="F458" s="183" t="str">
        <f>IF(E458&lt;&gt;"",VLOOKUP(E458,申込書!A:C,3,0),"")</f>
        <v/>
      </c>
      <c r="G458" s="21"/>
      <c r="H458" s="51"/>
      <c r="I458" s="272"/>
      <c r="J458" s="51"/>
      <c r="K458" s="65"/>
      <c r="L458" s="237"/>
      <c r="M458" s="238"/>
      <c r="N458" s="239"/>
      <c r="O458" s="248"/>
      <c r="P458" s="246"/>
      <c r="Q458" s="247"/>
      <c r="R458" s="249"/>
      <c r="S458" s="243"/>
      <c r="T458" s="243"/>
      <c r="U458" s="249"/>
      <c r="V458" s="243"/>
      <c r="W458" s="243"/>
    </row>
    <row r="459" spans="2:23" s="40" customFormat="1" x14ac:dyDescent="0.15">
      <c r="B459" s="169" t="str">
        <f t="shared" si="12"/>
        <v>　</v>
      </c>
      <c r="C459" s="170" t="str">
        <f t="shared" si="13"/>
        <v>　</v>
      </c>
      <c r="D459" s="49">
        <v>446</v>
      </c>
      <c r="E459" s="179"/>
      <c r="F459" s="183" t="str">
        <f>IF(E459&lt;&gt;"",VLOOKUP(E459,申込書!A:C,3,0),"")</f>
        <v/>
      </c>
      <c r="G459" s="21"/>
      <c r="H459" s="51"/>
      <c r="I459" s="272"/>
      <c r="J459" s="51"/>
      <c r="K459" s="65"/>
      <c r="L459" s="237"/>
      <c r="M459" s="238"/>
      <c r="N459" s="239"/>
      <c r="O459" s="248"/>
      <c r="P459" s="246"/>
      <c r="Q459" s="247"/>
      <c r="R459" s="249"/>
      <c r="S459" s="243"/>
      <c r="T459" s="243"/>
      <c r="U459" s="249"/>
      <c r="V459" s="243"/>
      <c r="W459" s="243"/>
    </row>
    <row r="460" spans="2:23" s="40" customFormat="1" x14ac:dyDescent="0.15">
      <c r="B460" s="169" t="str">
        <f t="shared" si="12"/>
        <v>　</v>
      </c>
      <c r="C460" s="170" t="str">
        <f t="shared" si="13"/>
        <v>　</v>
      </c>
      <c r="D460" s="49">
        <v>447</v>
      </c>
      <c r="E460" s="179"/>
      <c r="F460" s="183" t="str">
        <f>IF(E460&lt;&gt;"",VLOOKUP(E460,申込書!A:C,3,0),"")</f>
        <v/>
      </c>
      <c r="G460" s="21"/>
      <c r="H460" s="51"/>
      <c r="I460" s="272"/>
      <c r="J460" s="51"/>
      <c r="K460" s="65"/>
      <c r="L460" s="237"/>
      <c r="M460" s="238"/>
      <c r="N460" s="239"/>
      <c r="O460" s="248"/>
      <c r="P460" s="246"/>
      <c r="Q460" s="247"/>
      <c r="R460" s="249"/>
      <c r="S460" s="243"/>
      <c r="T460" s="243"/>
      <c r="U460" s="249"/>
      <c r="V460" s="243"/>
      <c r="W460" s="243"/>
    </row>
    <row r="461" spans="2:23" s="40" customFormat="1" x14ac:dyDescent="0.15">
      <c r="B461" s="169" t="str">
        <f t="shared" si="12"/>
        <v>　</v>
      </c>
      <c r="C461" s="170" t="str">
        <f t="shared" si="13"/>
        <v>　</v>
      </c>
      <c r="D461" s="49">
        <v>448</v>
      </c>
      <c r="E461" s="179"/>
      <c r="F461" s="183" t="str">
        <f>IF(E461&lt;&gt;"",VLOOKUP(E461,申込書!A:C,3,0),"")</f>
        <v/>
      </c>
      <c r="G461" s="21"/>
      <c r="H461" s="51"/>
      <c r="I461" s="272"/>
      <c r="J461" s="51"/>
      <c r="K461" s="65"/>
      <c r="L461" s="237"/>
      <c r="M461" s="238"/>
      <c r="N461" s="239"/>
      <c r="O461" s="248"/>
      <c r="P461" s="246"/>
      <c r="Q461" s="247"/>
      <c r="R461" s="249"/>
      <c r="S461" s="243"/>
      <c r="T461" s="243"/>
      <c r="U461" s="249"/>
      <c r="V461" s="243"/>
      <c r="W461" s="243"/>
    </row>
    <row r="462" spans="2:23" s="40" customFormat="1" x14ac:dyDescent="0.15">
      <c r="B462" s="169" t="str">
        <f t="shared" ref="B462:B513" si="14">G462&amp;"　"&amp;H462</f>
        <v>　</v>
      </c>
      <c r="C462" s="170" t="str">
        <f t="shared" ref="C462:C513" si="15">I462&amp;"　"&amp;J462</f>
        <v>　</v>
      </c>
      <c r="D462" s="49">
        <v>449</v>
      </c>
      <c r="E462" s="179"/>
      <c r="F462" s="183" t="str">
        <f>IF(E462&lt;&gt;"",VLOOKUP(E462,申込書!A:C,3,0),"")</f>
        <v/>
      </c>
      <c r="G462" s="21"/>
      <c r="H462" s="51"/>
      <c r="I462" s="272"/>
      <c r="J462" s="51"/>
      <c r="K462" s="65"/>
      <c r="L462" s="237"/>
      <c r="M462" s="238"/>
      <c r="N462" s="239"/>
      <c r="O462" s="248"/>
      <c r="P462" s="246"/>
      <c r="Q462" s="247"/>
      <c r="R462" s="249"/>
      <c r="S462" s="243"/>
      <c r="T462" s="243"/>
      <c r="U462" s="249"/>
      <c r="V462" s="243"/>
      <c r="W462" s="243"/>
    </row>
    <row r="463" spans="2:23" s="40" customFormat="1" x14ac:dyDescent="0.15">
      <c r="B463" s="169" t="str">
        <f t="shared" si="14"/>
        <v>　</v>
      </c>
      <c r="C463" s="170" t="str">
        <f t="shared" si="15"/>
        <v>　</v>
      </c>
      <c r="D463" s="49">
        <v>450</v>
      </c>
      <c r="E463" s="179"/>
      <c r="F463" s="183" t="str">
        <f>IF(E463&lt;&gt;"",VLOOKUP(E463,申込書!A:C,3,0),"")</f>
        <v/>
      </c>
      <c r="G463" s="21"/>
      <c r="H463" s="51"/>
      <c r="I463" s="272"/>
      <c r="J463" s="51"/>
      <c r="K463" s="65"/>
      <c r="L463" s="237"/>
      <c r="M463" s="238"/>
      <c r="N463" s="239"/>
      <c r="O463" s="248"/>
      <c r="P463" s="246"/>
      <c r="Q463" s="247"/>
      <c r="R463" s="249"/>
      <c r="S463" s="243"/>
      <c r="T463" s="243"/>
      <c r="U463" s="249"/>
      <c r="V463" s="243"/>
      <c r="W463" s="243"/>
    </row>
    <row r="464" spans="2:23" s="40" customFormat="1" x14ac:dyDescent="0.15">
      <c r="B464" s="169" t="str">
        <f t="shared" si="14"/>
        <v>　</v>
      </c>
      <c r="C464" s="170" t="str">
        <f t="shared" si="15"/>
        <v>　</v>
      </c>
      <c r="D464" s="49">
        <v>451</v>
      </c>
      <c r="E464" s="179"/>
      <c r="F464" s="183" t="str">
        <f>IF(E464&lt;&gt;"",VLOOKUP(E464,申込書!A:C,3,0),"")</f>
        <v/>
      </c>
      <c r="G464" s="21"/>
      <c r="H464" s="51"/>
      <c r="I464" s="272"/>
      <c r="J464" s="51"/>
      <c r="K464" s="65"/>
      <c r="L464" s="237"/>
      <c r="M464" s="238"/>
      <c r="N464" s="239"/>
      <c r="O464" s="248"/>
      <c r="P464" s="246"/>
      <c r="Q464" s="247"/>
      <c r="R464" s="249"/>
      <c r="S464" s="243"/>
      <c r="T464" s="243"/>
      <c r="U464" s="249"/>
      <c r="V464" s="243"/>
      <c r="W464" s="243"/>
    </row>
    <row r="465" spans="2:23" s="40" customFormat="1" x14ac:dyDescent="0.15">
      <c r="B465" s="169" t="str">
        <f t="shared" si="14"/>
        <v>　</v>
      </c>
      <c r="C465" s="170" t="str">
        <f t="shared" si="15"/>
        <v>　</v>
      </c>
      <c r="D465" s="49">
        <v>452</v>
      </c>
      <c r="E465" s="179"/>
      <c r="F465" s="183" t="str">
        <f>IF(E465&lt;&gt;"",VLOOKUP(E465,申込書!A:C,3,0),"")</f>
        <v/>
      </c>
      <c r="G465" s="21"/>
      <c r="H465" s="51"/>
      <c r="I465" s="272"/>
      <c r="J465" s="51"/>
      <c r="K465" s="65"/>
      <c r="L465" s="237"/>
      <c r="M465" s="238"/>
      <c r="N465" s="239"/>
      <c r="O465" s="248"/>
      <c r="P465" s="246"/>
      <c r="Q465" s="247"/>
      <c r="R465" s="249"/>
      <c r="S465" s="243"/>
      <c r="T465" s="243"/>
      <c r="U465" s="249"/>
      <c r="V465" s="243"/>
      <c r="W465" s="243"/>
    </row>
    <row r="466" spans="2:23" s="40" customFormat="1" x14ac:dyDescent="0.15">
      <c r="B466" s="169" t="str">
        <f t="shared" si="14"/>
        <v>　</v>
      </c>
      <c r="C466" s="170" t="str">
        <f t="shared" si="15"/>
        <v>　</v>
      </c>
      <c r="D466" s="49">
        <v>453</v>
      </c>
      <c r="E466" s="179"/>
      <c r="F466" s="183" t="str">
        <f>IF(E466&lt;&gt;"",VLOOKUP(E466,申込書!A:C,3,0),"")</f>
        <v/>
      </c>
      <c r="G466" s="21"/>
      <c r="H466" s="51"/>
      <c r="I466" s="272"/>
      <c r="J466" s="51"/>
      <c r="K466" s="65"/>
      <c r="L466" s="237"/>
      <c r="M466" s="238"/>
      <c r="N466" s="239"/>
      <c r="O466" s="248"/>
      <c r="P466" s="246"/>
      <c r="Q466" s="247"/>
      <c r="R466" s="249"/>
      <c r="S466" s="243"/>
      <c r="T466" s="243"/>
      <c r="U466" s="249"/>
      <c r="V466" s="243"/>
      <c r="W466" s="243"/>
    </row>
    <row r="467" spans="2:23" s="40" customFormat="1" x14ac:dyDescent="0.15">
      <c r="B467" s="169" t="str">
        <f t="shared" si="14"/>
        <v>　</v>
      </c>
      <c r="C467" s="170" t="str">
        <f t="shared" si="15"/>
        <v>　</v>
      </c>
      <c r="D467" s="49">
        <v>454</v>
      </c>
      <c r="E467" s="179"/>
      <c r="F467" s="183" t="str">
        <f>IF(E467&lt;&gt;"",VLOOKUP(E467,申込書!A:C,3,0),"")</f>
        <v/>
      </c>
      <c r="G467" s="21"/>
      <c r="H467" s="51"/>
      <c r="I467" s="272"/>
      <c r="J467" s="51"/>
      <c r="K467" s="65"/>
      <c r="L467" s="237"/>
      <c r="M467" s="238"/>
      <c r="N467" s="239"/>
      <c r="O467" s="248"/>
      <c r="P467" s="246"/>
      <c r="Q467" s="247"/>
      <c r="R467" s="249"/>
      <c r="S467" s="243"/>
      <c r="T467" s="243"/>
      <c r="U467" s="249"/>
      <c r="V467" s="243"/>
      <c r="W467" s="243"/>
    </row>
    <row r="468" spans="2:23" s="40" customFormat="1" x14ac:dyDescent="0.15">
      <c r="B468" s="169" t="str">
        <f t="shared" si="14"/>
        <v>　</v>
      </c>
      <c r="C468" s="170" t="str">
        <f t="shared" si="15"/>
        <v>　</v>
      </c>
      <c r="D468" s="49">
        <v>455</v>
      </c>
      <c r="E468" s="179"/>
      <c r="F468" s="183" t="str">
        <f>IF(E468&lt;&gt;"",VLOOKUP(E468,申込書!A:C,3,0),"")</f>
        <v/>
      </c>
      <c r="G468" s="21"/>
      <c r="H468" s="51"/>
      <c r="I468" s="272"/>
      <c r="J468" s="51"/>
      <c r="K468" s="65"/>
      <c r="L468" s="237"/>
      <c r="M468" s="238"/>
      <c r="N468" s="239"/>
      <c r="O468" s="248"/>
      <c r="P468" s="246"/>
      <c r="Q468" s="247"/>
      <c r="R468" s="249"/>
      <c r="S468" s="243"/>
      <c r="T468" s="243"/>
      <c r="U468" s="249"/>
      <c r="V468" s="243"/>
      <c r="W468" s="243"/>
    </row>
    <row r="469" spans="2:23" s="40" customFormat="1" x14ac:dyDescent="0.15">
      <c r="B469" s="169" t="str">
        <f t="shared" si="14"/>
        <v>　</v>
      </c>
      <c r="C469" s="170" t="str">
        <f t="shared" si="15"/>
        <v>　</v>
      </c>
      <c r="D469" s="49">
        <v>456</v>
      </c>
      <c r="E469" s="179"/>
      <c r="F469" s="183" t="str">
        <f>IF(E469&lt;&gt;"",VLOOKUP(E469,申込書!A:C,3,0),"")</f>
        <v/>
      </c>
      <c r="G469" s="21"/>
      <c r="H469" s="51"/>
      <c r="I469" s="272"/>
      <c r="J469" s="51"/>
      <c r="K469" s="65"/>
      <c r="L469" s="237"/>
      <c r="M469" s="238"/>
      <c r="N469" s="239"/>
      <c r="O469" s="248"/>
      <c r="P469" s="246"/>
      <c r="Q469" s="247"/>
      <c r="R469" s="249"/>
      <c r="S469" s="243"/>
      <c r="T469" s="243"/>
      <c r="U469" s="249"/>
      <c r="V469" s="243"/>
      <c r="W469" s="243"/>
    </row>
    <row r="470" spans="2:23" s="40" customFormat="1" x14ac:dyDescent="0.15">
      <c r="B470" s="169" t="str">
        <f t="shared" si="14"/>
        <v>　</v>
      </c>
      <c r="C470" s="170" t="str">
        <f t="shared" si="15"/>
        <v>　</v>
      </c>
      <c r="D470" s="49">
        <v>457</v>
      </c>
      <c r="E470" s="179"/>
      <c r="F470" s="183" t="str">
        <f>IF(E470&lt;&gt;"",VLOOKUP(E470,申込書!A:C,3,0),"")</f>
        <v/>
      </c>
      <c r="G470" s="21"/>
      <c r="H470" s="51"/>
      <c r="I470" s="272"/>
      <c r="J470" s="51"/>
      <c r="K470" s="65"/>
      <c r="L470" s="237"/>
      <c r="M470" s="238"/>
      <c r="N470" s="239"/>
      <c r="O470" s="248"/>
      <c r="P470" s="246"/>
      <c r="Q470" s="247"/>
      <c r="R470" s="249"/>
      <c r="S470" s="243"/>
      <c r="T470" s="243"/>
      <c r="U470" s="249"/>
      <c r="V470" s="243"/>
      <c r="W470" s="243"/>
    </row>
    <row r="471" spans="2:23" s="40" customFormat="1" x14ac:dyDescent="0.15">
      <c r="B471" s="169" t="str">
        <f t="shared" si="14"/>
        <v>　</v>
      </c>
      <c r="C471" s="170" t="str">
        <f t="shared" si="15"/>
        <v>　</v>
      </c>
      <c r="D471" s="49">
        <v>458</v>
      </c>
      <c r="E471" s="179"/>
      <c r="F471" s="183" t="str">
        <f>IF(E471&lt;&gt;"",VLOOKUP(E471,申込書!A:C,3,0),"")</f>
        <v/>
      </c>
      <c r="G471" s="21"/>
      <c r="H471" s="51"/>
      <c r="I471" s="272"/>
      <c r="J471" s="51"/>
      <c r="K471" s="65"/>
      <c r="L471" s="237"/>
      <c r="M471" s="238"/>
      <c r="N471" s="239"/>
      <c r="O471" s="248"/>
      <c r="P471" s="246"/>
      <c r="Q471" s="247"/>
      <c r="R471" s="249"/>
      <c r="S471" s="243"/>
      <c r="T471" s="243"/>
      <c r="U471" s="249"/>
      <c r="V471" s="243"/>
      <c r="W471" s="243"/>
    </row>
    <row r="472" spans="2:23" s="40" customFormat="1" x14ac:dyDescent="0.15">
      <c r="B472" s="169" t="str">
        <f t="shared" si="14"/>
        <v>　</v>
      </c>
      <c r="C472" s="170" t="str">
        <f t="shared" si="15"/>
        <v>　</v>
      </c>
      <c r="D472" s="49">
        <v>459</v>
      </c>
      <c r="E472" s="179"/>
      <c r="F472" s="183" t="str">
        <f>IF(E472&lt;&gt;"",VLOOKUP(E472,申込書!A:C,3,0),"")</f>
        <v/>
      </c>
      <c r="G472" s="21"/>
      <c r="H472" s="51"/>
      <c r="I472" s="272"/>
      <c r="J472" s="51"/>
      <c r="K472" s="65"/>
      <c r="L472" s="237"/>
      <c r="M472" s="238"/>
      <c r="N472" s="239"/>
      <c r="O472" s="248"/>
      <c r="P472" s="246"/>
      <c r="Q472" s="247"/>
      <c r="R472" s="249"/>
      <c r="S472" s="243"/>
      <c r="T472" s="243"/>
      <c r="U472" s="249"/>
      <c r="V472" s="243"/>
      <c r="W472" s="243"/>
    </row>
    <row r="473" spans="2:23" s="40" customFormat="1" x14ac:dyDescent="0.15">
      <c r="B473" s="169" t="str">
        <f t="shared" si="14"/>
        <v>　</v>
      </c>
      <c r="C473" s="170" t="str">
        <f t="shared" si="15"/>
        <v>　</v>
      </c>
      <c r="D473" s="49">
        <v>460</v>
      </c>
      <c r="E473" s="179"/>
      <c r="F473" s="183" t="str">
        <f>IF(E473&lt;&gt;"",VLOOKUP(E473,申込書!A:C,3,0),"")</f>
        <v/>
      </c>
      <c r="G473" s="21"/>
      <c r="H473" s="51"/>
      <c r="I473" s="272"/>
      <c r="J473" s="51"/>
      <c r="K473" s="65"/>
      <c r="L473" s="237"/>
      <c r="M473" s="238"/>
      <c r="N473" s="239"/>
      <c r="O473" s="248"/>
      <c r="P473" s="246"/>
      <c r="Q473" s="247"/>
      <c r="R473" s="249"/>
      <c r="S473" s="243"/>
      <c r="T473" s="243"/>
      <c r="U473" s="249"/>
      <c r="V473" s="243"/>
      <c r="W473" s="243"/>
    </row>
    <row r="474" spans="2:23" s="40" customFormat="1" x14ac:dyDescent="0.15">
      <c r="B474" s="169" t="str">
        <f t="shared" si="14"/>
        <v>　</v>
      </c>
      <c r="C474" s="170" t="str">
        <f t="shared" si="15"/>
        <v>　</v>
      </c>
      <c r="D474" s="49">
        <v>461</v>
      </c>
      <c r="E474" s="179"/>
      <c r="F474" s="183" t="str">
        <f>IF(E474&lt;&gt;"",VLOOKUP(E474,申込書!A:C,3,0),"")</f>
        <v/>
      </c>
      <c r="G474" s="21"/>
      <c r="H474" s="51"/>
      <c r="I474" s="272"/>
      <c r="J474" s="51"/>
      <c r="K474" s="65"/>
      <c r="L474" s="237"/>
      <c r="M474" s="238"/>
      <c r="N474" s="239"/>
      <c r="O474" s="248"/>
      <c r="P474" s="246"/>
      <c r="Q474" s="247"/>
      <c r="R474" s="249"/>
      <c r="S474" s="243"/>
      <c r="T474" s="243"/>
      <c r="U474" s="249"/>
      <c r="V474" s="243"/>
      <c r="W474" s="243"/>
    </row>
    <row r="475" spans="2:23" s="40" customFormat="1" x14ac:dyDescent="0.15">
      <c r="B475" s="169" t="str">
        <f t="shared" si="14"/>
        <v>　</v>
      </c>
      <c r="C475" s="170" t="str">
        <f t="shared" si="15"/>
        <v>　</v>
      </c>
      <c r="D475" s="49">
        <v>462</v>
      </c>
      <c r="E475" s="179"/>
      <c r="F475" s="183" t="str">
        <f>IF(E475&lt;&gt;"",VLOOKUP(E475,申込書!A:C,3,0),"")</f>
        <v/>
      </c>
      <c r="G475" s="21"/>
      <c r="H475" s="51"/>
      <c r="I475" s="272"/>
      <c r="J475" s="51"/>
      <c r="K475" s="65"/>
      <c r="L475" s="237"/>
      <c r="M475" s="238"/>
      <c r="N475" s="239"/>
      <c r="O475" s="248"/>
      <c r="P475" s="246"/>
      <c r="Q475" s="247"/>
      <c r="R475" s="249"/>
      <c r="S475" s="243"/>
      <c r="T475" s="243"/>
      <c r="U475" s="249"/>
      <c r="V475" s="243"/>
      <c r="W475" s="243"/>
    </row>
    <row r="476" spans="2:23" s="40" customFormat="1" x14ac:dyDescent="0.15">
      <c r="B476" s="169" t="str">
        <f t="shared" si="14"/>
        <v>　</v>
      </c>
      <c r="C476" s="170" t="str">
        <f t="shared" si="15"/>
        <v>　</v>
      </c>
      <c r="D476" s="49">
        <v>463</v>
      </c>
      <c r="E476" s="179"/>
      <c r="F476" s="183" t="str">
        <f>IF(E476&lt;&gt;"",VLOOKUP(E476,申込書!A:C,3,0),"")</f>
        <v/>
      </c>
      <c r="G476" s="21"/>
      <c r="H476" s="51"/>
      <c r="I476" s="272"/>
      <c r="J476" s="51"/>
      <c r="K476" s="65"/>
      <c r="L476" s="237"/>
      <c r="M476" s="238"/>
      <c r="N476" s="239"/>
      <c r="O476" s="248"/>
      <c r="P476" s="246"/>
      <c r="Q476" s="247"/>
      <c r="R476" s="249"/>
      <c r="S476" s="243"/>
      <c r="T476" s="243"/>
      <c r="U476" s="249"/>
      <c r="V476" s="243"/>
      <c r="W476" s="243"/>
    </row>
    <row r="477" spans="2:23" s="40" customFormat="1" x14ac:dyDescent="0.15">
      <c r="B477" s="169" t="str">
        <f t="shared" si="14"/>
        <v>　</v>
      </c>
      <c r="C477" s="170" t="str">
        <f t="shared" si="15"/>
        <v>　</v>
      </c>
      <c r="D477" s="49">
        <v>464</v>
      </c>
      <c r="E477" s="179"/>
      <c r="F477" s="183" t="str">
        <f>IF(E477&lt;&gt;"",VLOOKUP(E477,申込書!A:C,3,0),"")</f>
        <v/>
      </c>
      <c r="G477" s="21"/>
      <c r="H477" s="51"/>
      <c r="I477" s="272"/>
      <c r="J477" s="51"/>
      <c r="K477" s="65"/>
      <c r="L477" s="237"/>
      <c r="M477" s="238"/>
      <c r="N477" s="239"/>
      <c r="O477" s="248"/>
      <c r="P477" s="246"/>
      <c r="Q477" s="247"/>
      <c r="R477" s="249"/>
      <c r="S477" s="243"/>
      <c r="T477" s="243"/>
      <c r="U477" s="249"/>
      <c r="V477" s="243"/>
      <c r="W477" s="243"/>
    </row>
    <row r="478" spans="2:23" s="40" customFormat="1" x14ac:dyDescent="0.15">
      <c r="B478" s="169" t="str">
        <f t="shared" si="14"/>
        <v>　</v>
      </c>
      <c r="C478" s="170" t="str">
        <f t="shared" si="15"/>
        <v>　</v>
      </c>
      <c r="D478" s="49">
        <v>465</v>
      </c>
      <c r="E478" s="179"/>
      <c r="F478" s="183" t="str">
        <f>IF(E478&lt;&gt;"",VLOOKUP(E478,申込書!A:C,3,0),"")</f>
        <v/>
      </c>
      <c r="G478" s="21"/>
      <c r="H478" s="51"/>
      <c r="I478" s="272"/>
      <c r="J478" s="51"/>
      <c r="K478" s="65"/>
      <c r="L478" s="237"/>
      <c r="M478" s="238"/>
      <c r="N478" s="239"/>
      <c r="O478" s="248"/>
      <c r="P478" s="246"/>
      <c r="Q478" s="247"/>
      <c r="R478" s="249"/>
      <c r="S478" s="243"/>
      <c r="T478" s="243"/>
      <c r="U478" s="249"/>
      <c r="V478" s="243"/>
      <c r="W478" s="243"/>
    </row>
    <row r="479" spans="2:23" s="40" customFormat="1" x14ac:dyDescent="0.15">
      <c r="B479" s="169" t="str">
        <f t="shared" si="14"/>
        <v>　</v>
      </c>
      <c r="C479" s="170" t="str">
        <f t="shared" si="15"/>
        <v>　</v>
      </c>
      <c r="D479" s="49">
        <v>466</v>
      </c>
      <c r="E479" s="179"/>
      <c r="F479" s="183" t="str">
        <f>IF(E479&lt;&gt;"",VLOOKUP(E479,申込書!A:C,3,0),"")</f>
        <v/>
      </c>
      <c r="G479" s="21"/>
      <c r="H479" s="51"/>
      <c r="I479" s="272"/>
      <c r="J479" s="51"/>
      <c r="K479" s="65"/>
      <c r="L479" s="237"/>
      <c r="M479" s="238"/>
      <c r="N479" s="239"/>
      <c r="O479" s="248"/>
      <c r="P479" s="246"/>
      <c r="Q479" s="247"/>
      <c r="R479" s="249"/>
      <c r="S479" s="243"/>
      <c r="T479" s="243"/>
      <c r="U479" s="249"/>
      <c r="V479" s="243"/>
      <c r="W479" s="243"/>
    </row>
    <row r="480" spans="2:23" s="40" customFormat="1" x14ac:dyDescent="0.15">
      <c r="B480" s="169" t="str">
        <f t="shared" si="14"/>
        <v>　</v>
      </c>
      <c r="C480" s="170" t="str">
        <f t="shared" si="15"/>
        <v>　</v>
      </c>
      <c r="D480" s="49">
        <v>467</v>
      </c>
      <c r="E480" s="179"/>
      <c r="F480" s="183" t="str">
        <f>IF(E480&lt;&gt;"",VLOOKUP(E480,申込書!A:C,3,0),"")</f>
        <v/>
      </c>
      <c r="G480" s="21"/>
      <c r="H480" s="51"/>
      <c r="I480" s="272"/>
      <c r="J480" s="51"/>
      <c r="K480" s="65"/>
      <c r="L480" s="237"/>
      <c r="M480" s="238"/>
      <c r="N480" s="239"/>
      <c r="O480" s="248"/>
      <c r="P480" s="246"/>
      <c r="Q480" s="247"/>
      <c r="R480" s="249"/>
      <c r="S480" s="243"/>
      <c r="T480" s="243"/>
      <c r="U480" s="249"/>
      <c r="V480" s="243"/>
      <c r="W480" s="243"/>
    </row>
    <row r="481" spans="2:23" s="40" customFormat="1" x14ac:dyDescent="0.15">
      <c r="B481" s="169" t="str">
        <f t="shared" si="14"/>
        <v>　</v>
      </c>
      <c r="C481" s="170" t="str">
        <f t="shared" si="15"/>
        <v>　</v>
      </c>
      <c r="D481" s="49">
        <v>468</v>
      </c>
      <c r="E481" s="179"/>
      <c r="F481" s="183" t="str">
        <f>IF(E481&lt;&gt;"",VLOOKUP(E481,申込書!A:C,3,0),"")</f>
        <v/>
      </c>
      <c r="G481" s="21"/>
      <c r="H481" s="51"/>
      <c r="I481" s="272"/>
      <c r="J481" s="51"/>
      <c r="K481" s="65"/>
      <c r="L481" s="237"/>
      <c r="M481" s="238"/>
      <c r="N481" s="239"/>
      <c r="O481" s="248"/>
      <c r="P481" s="246"/>
      <c r="Q481" s="247"/>
      <c r="R481" s="249"/>
      <c r="S481" s="243"/>
      <c r="T481" s="243"/>
      <c r="U481" s="249"/>
      <c r="V481" s="243"/>
      <c r="W481" s="243"/>
    </row>
    <row r="482" spans="2:23" s="40" customFormat="1" x14ac:dyDescent="0.15">
      <c r="B482" s="169" t="str">
        <f t="shared" si="14"/>
        <v>　</v>
      </c>
      <c r="C482" s="170" t="str">
        <f t="shared" si="15"/>
        <v>　</v>
      </c>
      <c r="D482" s="49">
        <v>469</v>
      </c>
      <c r="E482" s="179"/>
      <c r="F482" s="183" t="str">
        <f>IF(E482&lt;&gt;"",VLOOKUP(E482,申込書!A:C,3,0),"")</f>
        <v/>
      </c>
      <c r="G482" s="21"/>
      <c r="H482" s="51"/>
      <c r="I482" s="272"/>
      <c r="J482" s="51"/>
      <c r="K482" s="65"/>
      <c r="L482" s="237"/>
      <c r="M482" s="238"/>
      <c r="N482" s="239"/>
      <c r="O482" s="248"/>
      <c r="P482" s="246"/>
      <c r="Q482" s="247"/>
      <c r="R482" s="249"/>
      <c r="S482" s="243"/>
      <c r="T482" s="243"/>
      <c r="U482" s="249"/>
      <c r="V482" s="243"/>
      <c r="W482" s="243"/>
    </row>
    <row r="483" spans="2:23" s="40" customFormat="1" x14ac:dyDescent="0.15">
      <c r="B483" s="169" t="str">
        <f t="shared" si="14"/>
        <v>　</v>
      </c>
      <c r="C483" s="170" t="str">
        <f t="shared" si="15"/>
        <v>　</v>
      </c>
      <c r="D483" s="49">
        <v>470</v>
      </c>
      <c r="E483" s="179"/>
      <c r="F483" s="183" t="str">
        <f>IF(E483&lt;&gt;"",VLOOKUP(E483,申込書!A:C,3,0),"")</f>
        <v/>
      </c>
      <c r="G483" s="21"/>
      <c r="H483" s="51"/>
      <c r="I483" s="272"/>
      <c r="J483" s="51"/>
      <c r="K483" s="65"/>
      <c r="L483" s="237"/>
      <c r="M483" s="238"/>
      <c r="N483" s="239"/>
      <c r="O483" s="248"/>
      <c r="P483" s="246"/>
      <c r="Q483" s="247"/>
      <c r="R483" s="249"/>
      <c r="S483" s="243"/>
      <c r="T483" s="243"/>
      <c r="U483" s="249"/>
      <c r="V483" s="243"/>
      <c r="W483" s="243"/>
    </row>
    <row r="484" spans="2:23" s="40" customFormat="1" x14ac:dyDescent="0.15">
      <c r="B484" s="169" t="str">
        <f t="shared" si="14"/>
        <v>　</v>
      </c>
      <c r="C484" s="170" t="str">
        <f t="shared" si="15"/>
        <v>　</v>
      </c>
      <c r="D484" s="49">
        <v>471</v>
      </c>
      <c r="E484" s="179"/>
      <c r="F484" s="183" t="str">
        <f>IF(E484&lt;&gt;"",VLOOKUP(E484,申込書!A:C,3,0),"")</f>
        <v/>
      </c>
      <c r="G484" s="21"/>
      <c r="H484" s="51"/>
      <c r="I484" s="272"/>
      <c r="J484" s="51"/>
      <c r="K484" s="65"/>
      <c r="L484" s="237"/>
      <c r="M484" s="238"/>
      <c r="N484" s="239"/>
      <c r="O484" s="248"/>
      <c r="P484" s="246"/>
      <c r="Q484" s="247"/>
      <c r="R484" s="249"/>
      <c r="S484" s="243"/>
      <c r="T484" s="243"/>
      <c r="U484" s="249"/>
      <c r="V484" s="243"/>
      <c r="W484" s="243"/>
    </row>
    <row r="485" spans="2:23" s="40" customFormat="1" x14ac:dyDescent="0.15">
      <c r="B485" s="169" t="str">
        <f t="shared" si="14"/>
        <v>　</v>
      </c>
      <c r="C485" s="170" t="str">
        <f t="shared" si="15"/>
        <v>　</v>
      </c>
      <c r="D485" s="49">
        <v>472</v>
      </c>
      <c r="E485" s="179"/>
      <c r="F485" s="183" t="str">
        <f>IF(E485&lt;&gt;"",VLOOKUP(E485,申込書!A:C,3,0),"")</f>
        <v/>
      </c>
      <c r="G485" s="21"/>
      <c r="H485" s="51"/>
      <c r="I485" s="272"/>
      <c r="J485" s="51"/>
      <c r="K485" s="65"/>
      <c r="L485" s="237"/>
      <c r="M485" s="238"/>
      <c r="N485" s="239"/>
      <c r="O485" s="248"/>
      <c r="P485" s="246"/>
      <c r="Q485" s="247"/>
      <c r="R485" s="249"/>
      <c r="S485" s="243"/>
      <c r="T485" s="243"/>
      <c r="U485" s="249"/>
      <c r="V485" s="243"/>
      <c r="W485" s="243"/>
    </row>
    <row r="486" spans="2:23" s="40" customFormat="1" x14ac:dyDescent="0.15">
      <c r="B486" s="169" t="str">
        <f t="shared" si="14"/>
        <v>　</v>
      </c>
      <c r="C486" s="170" t="str">
        <f t="shared" si="15"/>
        <v>　</v>
      </c>
      <c r="D486" s="49">
        <v>473</v>
      </c>
      <c r="E486" s="179"/>
      <c r="F486" s="183" t="str">
        <f>IF(E486&lt;&gt;"",VLOOKUP(E486,申込書!A:C,3,0),"")</f>
        <v/>
      </c>
      <c r="G486" s="21"/>
      <c r="H486" s="51"/>
      <c r="I486" s="272"/>
      <c r="J486" s="51"/>
      <c r="K486" s="65"/>
      <c r="L486" s="237"/>
      <c r="M486" s="238"/>
      <c r="N486" s="239"/>
      <c r="O486" s="248"/>
      <c r="P486" s="246"/>
      <c r="Q486" s="247"/>
      <c r="R486" s="249"/>
      <c r="S486" s="243"/>
      <c r="T486" s="243"/>
      <c r="U486" s="249"/>
      <c r="V486" s="243"/>
      <c r="W486" s="243"/>
    </row>
    <row r="487" spans="2:23" s="40" customFormat="1" x14ac:dyDescent="0.15">
      <c r="B487" s="169" t="str">
        <f t="shared" si="14"/>
        <v>　</v>
      </c>
      <c r="C487" s="170" t="str">
        <f t="shared" si="15"/>
        <v>　</v>
      </c>
      <c r="D487" s="49">
        <v>474</v>
      </c>
      <c r="E487" s="179"/>
      <c r="F487" s="183" t="str">
        <f>IF(E487&lt;&gt;"",VLOOKUP(E487,申込書!A:C,3,0),"")</f>
        <v/>
      </c>
      <c r="G487" s="21"/>
      <c r="H487" s="51"/>
      <c r="I487" s="272"/>
      <c r="J487" s="51"/>
      <c r="K487" s="65"/>
      <c r="L487" s="237"/>
      <c r="M487" s="238"/>
      <c r="N487" s="239"/>
      <c r="O487" s="248"/>
      <c r="P487" s="246"/>
      <c r="Q487" s="247"/>
      <c r="R487" s="249"/>
      <c r="S487" s="243"/>
      <c r="T487" s="243"/>
      <c r="U487" s="249"/>
      <c r="V487" s="243"/>
      <c r="W487" s="243"/>
    </row>
    <row r="488" spans="2:23" s="40" customFormat="1" x14ac:dyDescent="0.15">
      <c r="B488" s="169" t="str">
        <f t="shared" si="14"/>
        <v>　</v>
      </c>
      <c r="C488" s="170" t="str">
        <f t="shared" si="15"/>
        <v>　</v>
      </c>
      <c r="D488" s="49">
        <v>475</v>
      </c>
      <c r="E488" s="179"/>
      <c r="F488" s="183" t="str">
        <f>IF(E488&lt;&gt;"",VLOOKUP(E488,申込書!A:C,3,0),"")</f>
        <v/>
      </c>
      <c r="G488" s="21"/>
      <c r="H488" s="51"/>
      <c r="I488" s="272"/>
      <c r="J488" s="51"/>
      <c r="K488" s="65"/>
      <c r="L488" s="237"/>
      <c r="M488" s="238"/>
      <c r="N488" s="239"/>
      <c r="O488" s="248"/>
      <c r="P488" s="246"/>
      <c r="Q488" s="247"/>
      <c r="R488" s="249"/>
      <c r="S488" s="243"/>
      <c r="T488" s="243"/>
      <c r="U488" s="249"/>
      <c r="V488" s="243"/>
      <c r="W488" s="243"/>
    </row>
    <row r="489" spans="2:23" s="40" customFormat="1" x14ac:dyDescent="0.15">
      <c r="B489" s="169" t="str">
        <f t="shared" si="14"/>
        <v>　</v>
      </c>
      <c r="C489" s="170" t="str">
        <f t="shared" si="15"/>
        <v>　</v>
      </c>
      <c r="D489" s="49">
        <v>476</v>
      </c>
      <c r="E489" s="179"/>
      <c r="F489" s="183" t="str">
        <f>IF(E489&lt;&gt;"",VLOOKUP(E489,申込書!A:C,3,0),"")</f>
        <v/>
      </c>
      <c r="G489" s="21"/>
      <c r="H489" s="51"/>
      <c r="I489" s="272"/>
      <c r="J489" s="51"/>
      <c r="K489" s="65"/>
      <c r="L489" s="237"/>
      <c r="M489" s="238"/>
      <c r="N489" s="239"/>
      <c r="O489" s="248"/>
      <c r="P489" s="246"/>
      <c r="Q489" s="247"/>
      <c r="R489" s="249"/>
      <c r="S489" s="243"/>
      <c r="T489" s="243"/>
      <c r="U489" s="249"/>
      <c r="V489" s="243"/>
      <c r="W489" s="243"/>
    </row>
    <row r="490" spans="2:23" s="40" customFormat="1" x14ac:dyDescent="0.15">
      <c r="B490" s="169" t="str">
        <f t="shared" si="14"/>
        <v>　</v>
      </c>
      <c r="C490" s="170" t="str">
        <f t="shared" si="15"/>
        <v>　</v>
      </c>
      <c r="D490" s="49">
        <v>477</v>
      </c>
      <c r="E490" s="179"/>
      <c r="F490" s="183" t="str">
        <f>IF(E490&lt;&gt;"",VLOOKUP(E490,申込書!A:C,3,0),"")</f>
        <v/>
      </c>
      <c r="G490" s="21"/>
      <c r="H490" s="51"/>
      <c r="I490" s="272"/>
      <c r="J490" s="51"/>
      <c r="K490" s="65"/>
      <c r="L490" s="237"/>
      <c r="M490" s="238"/>
      <c r="N490" s="239"/>
      <c r="O490" s="248"/>
      <c r="P490" s="246"/>
      <c r="Q490" s="247"/>
      <c r="R490" s="249"/>
      <c r="S490" s="243"/>
      <c r="T490" s="243"/>
      <c r="U490" s="249"/>
      <c r="V490" s="243"/>
      <c r="W490" s="243"/>
    </row>
    <row r="491" spans="2:23" s="40" customFormat="1" x14ac:dyDescent="0.15">
      <c r="B491" s="169" t="str">
        <f t="shared" si="14"/>
        <v>　</v>
      </c>
      <c r="C491" s="170" t="str">
        <f t="shared" si="15"/>
        <v>　</v>
      </c>
      <c r="D491" s="49">
        <v>478</v>
      </c>
      <c r="E491" s="179"/>
      <c r="F491" s="183" t="str">
        <f>IF(E491&lt;&gt;"",VLOOKUP(E491,申込書!A:C,3,0),"")</f>
        <v/>
      </c>
      <c r="G491" s="21"/>
      <c r="H491" s="51"/>
      <c r="I491" s="272"/>
      <c r="J491" s="51"/>
      <c r="K491" s="65"/>
      <c r="L491" s="237"/>
      <c r="M491" s="238"/>
      <c r="N491" s="239"/>
      <c r="O491" s="248"/>
      <c r="P491" s="246"/>
      <c r="Q491" s="247"/>
      <c r="R491" s="249"/>
      <c r="S491" s="243"/>
      <c r="T491" s="243"/>
      <c r="U491" s="249"/>
      <c r="V491" s="243"/>
      <c r="W491" s="243"/>
    </row>
    <row r="492" spans="2:23" s="40" customFormat="1" x14ac:dyDescent="0.15">
      <c r="B492" s="169" t="str">
        <f t="shared" si="14"/>
        <v>　</v>
      </c>
      <c r="C492" s="170" t="str">
        <f t="shared" si="15"/>
        <v>　</v>
      </c>
      <c r="D492" s="49">
        <v>479</v>
      </c>
      <c r="E492" s="179"/>
      <c r="F492" s="183" t="str">
        <f>IF(E492&lt;&gt;"",VLOOKUP(E492,申込書!A:C,3,0),"")</f>
        <v/>
      </c>
      <c r="G492" s="21"/>
      <c r="H492" s="51"/>
      <c r="I492" s="272"/>
      <c r="J492" s="51"/>
      <c r="K492" s="65"/>
      <c r="L492" s="237"/>
      <c r="M492" s="238"/>
      <c r="N492" s="239"/>
      <c r="O492" s="248"/>
      <c r="P492" s="246"/>
      <c r="Q492" s="247"/>
      <c r="R492" s="249"/>
      <c r="S492" s="243"/>
      <c r="T492" s="243"/>
      <c r="U492" s="249"/>
      <c r="V492" s="243"/>
      <c r="W492" s="243"/>
    </row>
    <row r="493" spans="2:23" s="40" customFormat="1" x14ac:dyDescent="0.15">
      <c r="B493" s="169" t="str">
        <f t="shared" si="14"/>
        <v>　</v>
      </c>
      <c r="C493" s="170" t="str">
        <f t="shared" si="15"/>
        <v>　</v>
      </c>
      <c r="D493" s="49">
        <v>480</v>
      </c>
      <c r="E493" s="179"/>
      <c r="F493" s="183" t="str">
        <f>IF(E493&lt;&gt;"",VLOOKUP(E493,申込書!A:C,3,0),"")</f>
        <v/>
      </c>
      <c r="G493" s="21"/>
      <c r="H493" s="51"/>
      <c r="I493" s="272"/>
      <c r="J493" s="51"/>
      <c r="K493" s="65"/>
      <c r="L493" s="237"/>
      <c r="M493" s="238"/>
      <c r="N493" s="239"/>
      <c r="O493" s="248"/>
      <c r="P493" s="246"/>
      <c r="Q493" s="247"/>
      <c r="R493" s="249"/>
      <c r="S493" s="243"/>
      <c r="T493" s="243"/>
      <c r="U493" s="249"/>
      <c r="V493" s="243"/>
      <c r="W493" s="243"/>
    </row>
    <row r="494" spans="2:23" s="40" customFormat="1" x14ac:dyDescent="0.15">
      <c r="B494" s="169" t="str">
        <f t="shared" si="14"/>
        <v>　</v>
      </c>
      <c r="C494" s="170" t="str">
        <f t="shared" si="15"/>
        <v>　</v>
      </c>
      <c r="D494" s="49">
        <v>481</v>
      </c>
      <c r="E494" s="179"/>
      <c r="F494" s="183" t="str">
        <f>IF(E494&lt;&gt;"",VLOOKUP(E494,申込書!A:C,3,0),"")</f>
        <v/>
      </c>
      <c r="G494" s="21"/>
      <c r="H494" s="51"/>
      <c r="I494" s="272"/>
      <c r="J494" s="51"/>
      <c r="K494" s="65"/>
      <c r="L494" s="237"/>
      <c r="M494" s="238"/>
      <c r="N494" s="239"/>
      <c r="O494" s="248"/>
      <c r="P494" s="246"/>
      <c r="Q494" s="247"/>
      <c r="R494" s="249"/>
      <c r="S494" s="243"/>
      <c r="T494" s="243"/>
      <c r="U494" s="249"/>
      <c r="V494" s="243"/>
      <c r="W494" s="243"/>
    </row>
    <row r="495" spans="2:23" s="40" customFormat="1" x14ac:dyDescent="0.15">
      <c r="B495" s="169" t="str">
        <f t="shared" si="14"/>
        <v>　</v>
      </c>
      <c r="C495" s="170" t="str">
        <f t="shared" si="15"/>
        <v>　</v>
      </c>
      <c r="D495" s="49">
        <v>482</v>
      </c>
      <c r="E495" s="179"/>
      <c r="F495" s="183" t="str">
        <f>IF(E495&lt;&gt;"",VLOOKUP(E495,申込書!A:C,3,0),"")</f>
        <v/>
      </c>
      <c r="G495" s="21"/>
      <c r="H495" s="51"/>
      <c r="I495" s="272"/>
      <c r="J495" s="51"/>
      <c r="K495" s="65"/>
      <c r="L495" s="237"/>
      <c r="M495" s="238"/>
      <c r="N495" s="239"/>
      <c r="O495" s="248"/>
      <c r="P495" s="246"/>
      <c r="Q495" s="247"/>
      <c r="R495" s="249"/>
      <c r="S495" s="243"/>
      <c r="T495" s="243"/>
      <c r="U495" s="249"/>
      <c r="V495" s="243"/>
      <c r="W495" s="243"/>
    </row>
    <row r="496" spans="2:23" s="40" customFormat="1" x14ac:dyDescent="0.15">
      <c r="B496" s="169" t="str">
        <f t="shared" si="14"/>
        <v>　</v>
      </c>
      <c r="C496" s="170" t="str">
        <f t="shared" si="15"/>
        <v>　</v>
      </c>
      <c r="D496" s="49">
        <v>483</v>
      </c>
      <c r="E496" s="179"/>
      <c r="F496" s="183" t="str">
        <f>IF(E496&lt;&gt;"",VLOOKUP(E496,申込書!A:C,3,0),"")</f>
        <v/>
      </c>
      <c r="G496" s="21"/>
      <c r="H496" s="51"/>
      <c r="I496" s="272"/>
      <c r="J496" s="51"/>
      <c r="K496" s="65"/>
      <c r="L496" s="237"/>
      <c r="M496" s="238"/>
      <c r="N496" s="239"/>
      <c r="O496" s="248"/>
      <c r="P496" s="246"/>
      <c r="Q496" s="247"/>
      <c r="R496" s="249"/>
      <c r="S496" s="243"/>
      <c r="T496" s="243"/>
      <c r="U496" s="249"/>
      <c r="V496" s="243"/>
      <c r="W496" s="243"/>
    </row>
    <row r="497" spans="2:23" s="40" customFormat="1" x14ac:dyDescent="0.15">
      <c r="B497" s="169" t="str">
        <f t="shared" si="14"/>
        <v>　</v>
      </c>
      <c r="C497" s="170" t="str">
        <f t="shared" si="15"/>
        <v>　</v>
      </c>
      <c r="D497" s="49">
        <v>484</v>
      </c>
      <c r="E497" s="179"/>
      <c r="F497" s="183" t="str">
        <f>IF(E497&lt;&gt;"",VLOOKUP(E497,申込書!A:C,3,0),"")</f>
        <v/>
      </c>
      <c r="G497" s="21"/>
      <c r="H497" s="51"/>
      <c r="I497" s="272"/>
      <c r="J497" s="51"/>
      <c r="K497" s="65"/>
      <c r="L497" s="237"/>
      <c r="M497" s="238"/>
      <c r="N497" s="239"/>
      <c r="O497" s="248"/>
      <c r="P497" s="246"/>
      <c r="Q497" s="247"/>
      <c r="R497" s="249"/>
      <c r="S497" s="243"/>
      <c r="T497" s="243"/>
      <c r="U497" s="249"/>
      <c r="V497" s="243"/>
      <c r="W497" s="243"/>
    </row>
    <row r="498" spans="2:23" s="40" customFormat="1" x14ac:dyDescent="0.15">
      <c r="B498" s="169" t="str">
        <f t="shared" si="14"/>
        <v>　</v>
      </c>
      <c r="C498" s="170" t="str">
        <f t="shared" si="15"/>
        <v>　</v>
      </c>
      <c r="D498" s="49">
        <v>485</v>
      </c>
      <c r="E498" s="179"/>
      <c r="F498" s="183" t="str">
        <f>IF(E498&lt;&gt;"",VLOOKUP(E498,申込書!A:C,3,0),"")</f>
        <v/>
      </c>
      <c r="G498" s="21"/>
      <c r="H498" s="51"/>
      <c r="I498" s="272"/>
      <c r="J498" s="51"/>
      <c r="K498" s="65"/>
      <c r="L498" s="237"/>
      <c r="M498" s="238"/>
      <c r="N498" s="239"/>
      <c r="O498" s="248"/>
      <c r="P498" s="246"/>
      <c r="Q498" s="247"/>
      <c r="R498" s="249"/>
      <c r="S498" s="243"/>
      <c r="T498" s="243"/>
      <c r="U498" s="249"/>
      <c r="V498" s="243"/>
      <c r="W498" s="243"/>
    </row>
    <row r="499" spans="2:23" s="40" customFormat="1" x14ac:dyDescent="0.15">
      <c r="B499" s="169" t="str">
        <f t="shared" si="14"/>
        <v>　</v>
      </c>
      <c r="C499" s="170" t="str">
        <f t="shared" si="15"/>
        <v>　</v>
      </c>
      <c r="D499" s="49">
        <v>486</v>
      </c>
      <c r="E499" s="179"/>
      <c r="F499" s="183" t="str">
        <f>IF(E499&lt;&gt;"",VLOOKUP(E499,申込書!A:C,3,0),"")</f>
        <v/>
      </c>
      <c r="G499" s="21"/>
      <c r="H499" s="51"/>
      <c r="I499" s="272"/>
      <c r="J499" s="51"/>
      <c r="K499" s="65"/>
      <c r="L499" s="237"/>
      <c r="M499" s="238"/>
      <c r="N499" s="239"/>
      <c r="O499" s="248"/>
      <c r="P499" s="246"/>
      <c r="Q499" s="247"/>
      <c r="R499" s="249"/>
      <c r="S499" s="243"/>
      <c r="T499" s="243"/>
      <c r="U499" s="249"/>
      <c r="V499" s="243"/>
      <c r="W499" s="243"/>
    </row>
    <row r="500" spans="2:23" s="40" customFormat="1" x14ac:dyDescent="0.15">
      <c r="B500" s="169" t="str">
        <f t="shared" si="14"/>
        <v>　</v>
      </c>
      <c r="C500" s="170" t="str">
        <f t="shared" si="15"/>
        <v>　</v>
      </c>
      <c r="D500" s="49">
        <v>487</v>
      </c>
      <c r="E500" s="179"/>
      <c r="F500" s="183" t="str">
        <f>IF(E500&lt;&gt;"",VLOOKUP(E500,申込書!A:C,3,0),"")</f>
        <v/>
      </c>
      <c r="G500" s="21"/>
      <c r="H500" s="51"/>
      <c r="I500" s="272"/>
      <c r="J500" s="51"/>
      <c r="K500" s="65"/>
      <c r="L500" s="237"/>
      <c r="M500" s="238"/>
      <c r="N500" s="239"/>
      <c r="O500" s="248"/>
      <c r="P500" s="246"/>
      <c r="Q500" s="247"/>
      <c r="R500" s="249"/>
      <c r="S500" s="243"/>
      <c r="T500" s="243"/>
      <c r="U500" s="249"/>
      <c r="V500" s="243"/>
      <c r="W500" s="243"/>
    </row>
    <row r="501" spans="2:23" s="40" customFormat="1" x14ac:dyDescent="0.15">
      <c r="B501" s="169" t="str">
        <f t="shared" si="14"/>
        <v>　</v>
      </c>
      <c r="C501" s="170" t="str">
        <f t="shared" si="15"/>
        <v>　</v>
      </c>
      <c r="D501" s="49">
        <v>488</v>
      </c>
      <c r="E501" s="179"/>
      <c r="F501" s="183" t="str">
        <f>IF(E501&lt;&gt;"",VLOOKUP(E501,申込書!A:C,3,0),"")</f>
        <v/>
      </c>
      <c r="G501" s="21"/>
      <c r="H501" s="51"/>
      <c r="I501" s="272"/>
      <c r="J501" s="51"/>
      <c r="K501" s="65"/>
      <c r="L501" s="237"/>
      <c r="M501" s="238"/>
      <c r="N501" s="239"/>
      <c r="O501" s="248"/>
      <c r="P501" s="246"/>
      <c r="Q501" s="247"/>
      <c r="R501" s="249"/>
      <c r="S501" s="243"/>
      <c r="T501" s="243"/>
      <c r="U501" s="249"/>
      <c r="V501" s="243"/>
      <c r="W501" s="243"/>
    </row>
    <row r="502" spans="2:23" s="40" customFormat="1" x14ac:dyDescent="0.15">
      <c r="B502" s="169" t="str">
        <f t="shared" si="14"/>
        <v>　</v>
      </c>
      <c r="C502" s="170" t="str">
        <f t="shared" si="15"/>
        <v>　</v>
      </c>
      <c r="D502" s="49">
        <v>489</v>
      </c>
      <c r="E502" s="179"/>
      <c r="F502" s="183" t="str">
        <f>IF(E502&lt;&gt;"",VLOOKUP(E502,申込書!A:C,3,0),"")</f>
        <v/>
      </c>
      <c r="G502" s="21"/>
      <c r="H502" s="51"/>
      <c r="I502" s="272"/>
      <c r="J502" s="51"/>
      <c r="K502" s="65"/>
      <c r="L502" s="237"/>
      <c r="M502" s="238"/>
      <c r="N502" s="239"/>
      <c r="O502" s="248"/>
      <c r="P502" s="246"/>
      <c r="Q502" s="247"/>
      <c r="R502" s="249"/>
      <c r="S502" s="243"/>
      <c r="T502" s="243"/>
      <c r="U502" s="249"/>
      <c r="V502" s="243"/>
      <c r="W502" s="243"/>
    </row>
    <row r="503" spans="2:23" s="40" customFormat="1" x14ac:dyDescent="0.15">
      <c r="B503" s="169" t="str">
        <f t="shared" si="14"/>
        <v>　</v>
      </c>
      <c r="C503" s="170" t="str">
        <f t="shared" si="15"/>
        <v>　</v>
      </c>
      <c r="D503" s="49">
        <v>490</v>
      </c>
      <c r="E503" s="179"/>
      <c r="F503" s="183" t="str">
        <f>IF(E503&lt;&gt;"",VLOOKUP(E503,申込書!A:C,3,0),"")</f>
        <v/>
      </c>
      <c r="G503" s="21"/>
      <c r="H503" s="51"/>
      <c r="I503" s="272"/>
      <c r="J503" s="51"/>
      <c r="K503" s="65"/>
      <c r="L503" s="237"/>
      <c r="M503" s="238"/>
      <c r="N503" s="239"/>
      <c r="O503" s="248"/>
      <c r="P503" s="246"/>
      <c r="Q503" s="247"/>
      <c r="R503" s="249"/>
      <c r="S503" s="243"/>
      <c r="T503" s="243"/>
      <c r="U503" s="249"/>
      <c r="V503" s="243"/>
      <c r="W503" s="243"/>
    </row>
    <row r="504" spans="2:23" s="40" customFormat="1" x14ac:dyDescent="0.15">
      <c r="B504" s="169" t="str">
        <f t="shared" si="14"/>
        <v>　</v>
      </c>
      <c r="C504" s="170" t="str">
        <f t="shared" si="15"/>
        <v>　</v>
      </c>
      <c r="D504" s="49">
        <v>491</v>
      </c>
      <c r="E504" s="179"/>
      <c r="F504" s="183" t="str">
        <f>IF(E504&lt;&gt;"",VLOOKUP(E504,申込書!A:C,3,0),"")</f>
        <v/>
      </c>
      <c r="G504" s="21"/>
      <c r="H504" s="51"/>
      <c r="I504" s="272"/>
      <c r="J504" s="51"/>
      <c r="K504" s="65"/>
      <c r="L504" s="237"/>
      <c r="M504" s="238"/>
      <c r="N504" s="239"/>
      <c r="O504" s="248"/>
      <c r="P504" s="246"/>
      <c r="Q504" s="247"/>
      <c r="R504" s="249"/>
      <c r="S504" s="243"/>
      <c r="T504" s="243"/>
      <c r="U504" s="249"/>
      <c r="V504" s="243"/>
      <c r="W504" s="243"/>
    </row>
    <row r="505" spans="2:23" s="40" customFormat="1" x14ac:dyDescent="0.15">
      <c r="B505" s="169" t="str">
        <f t="shared" si="14"/>
        <v>　</v>
      </c>
      <c r="C505" s="170" t="str">
        <f t="shared" si="15"/>
        <v>　</v>
      </c>
      <c r="D505" s="49">
        <v>492</v>
      </c>
      <c r="E505" s="179"/>
      <c r="F505" s="183" t="str">
        <f>IF(E505&lt;&gt;"",VLOOKUP(E505,申込書!A:C,3,0),"")</f>
        <v/>
      </c>
      <c r="G505" s="21"/>
      <c r="H505" s="51"/>
      <c r="I505" s="272"/>
      <c r="J505" s="51"/>
      <c r="K505" s="65"/>
      <c r="L505" s="237"/>
      <c r="M505" s="238"/>
      <c r="N505" s="239"/>
      <c r="O505" s="248"/>
      <c r="P505" s="246"/>
      <c r="Q505" s="247"/>
      <c r="R505" s="249"/>
      <c r="S505" s="243"/>
      <c r="T505" s="243"/>
      <c r="U505" s="249"/>
      <c r="V505" s="243"/>
      <c r="W505" s="243"/>
    </row>
    <row r="506" spans="2:23" s="40" customFormat="1" x14ac:dyDescent="0.15">
      <c r="B506" s="169" t="str">
        <f t="shared" si="14"/>
        <v>　</v>
      </c>
      <c r="C506" s="170" t="str">
        <f t="shared" si="15"/>
        <v>　</v>
      </c>
      <c r="D506" s="49">
        <v>493</v>
      </c>
      <c r="E506" s="179"/>
      <c r="F506" s="183" t="str">
        <f>IF(E506&lt;&gt;"",VLOOKUP(E506,申込書!A:C,3,0),"")</f>
        <v/>
      </c>
      <c r="G506" s="21"/>
      <c r="H506" s="51"/>
      <c r="I506" s="272"/>
      <c r="J506" s="51"/>
      <c r="K506" s="65"/>
      <c r="L506" s="237"/>
      <c r="M506" s="238"/>
      <c r="N506" s="239"/>
      <c r="O506" s="248"/>
      <c r="P506" s="246"/>
      <c r="Q506" s="247"/>
      <c r="R506" s="249"/>
      <c r="S506" s="243"/>
      <c r="T506" s="243"/>
      <c r="U506" s="249"/>
      <c r="V506" s="243"/>
      <c r="W506" s="243"/>
    </row>
    <row r="507" spans="2:23" s="40" customFormat="1" x14ac:dyDescent="0.15">
      <c r="B507" s="169" t="str">
        <f t="shared" si="14"/>
        <v>　</v>
      </c>
      <c r="C507" s="170" t="str">
        <f t="shared" si="15"/>
        <v>　</v>
      </c>
      <c r="D507" s="49">
        <v>494</v>
      </c>
      <c r="E507" s="179"/>
      <c r="F507" s="183" t="str">
        <f>IF(E507&lt;&gt;"",VLOOKUP(E507,申込書!A:C,3,0),"")</f>
        <v/>
      </c>
      <c r="G507" s="21"/>
      <c r="H507" s="51"/>
      <c r="I507" s="272"/>
      <c r="J507" s="51"/>
      <c r="K507" s="65"/>
      <c r="L507" s="237"/>
      <c r="M507" s="238"/>
      <c r="N507" s="239"/>
      <c r="O507" s="248"/>
      <c r="P507" s="246"/>
      <c r="Q507" s="247"/>
      <c r="R507" s="249"/>
      <c r="S507" s="243"/>
      <c r="T507" s="243"/>
      <c r="U507" s="249"/>
      <c r="V507" s="243"/>
      <c r="W507" s="243"/>
    </row>
    <row r="508" spans="2:23" s="40" customFormat="1" x14ac:dyDescent="0.15">
      <c r="B508" s="169" t="str">
        <f t="shared" si="14"/>
        <v>　</v>
      </c>
      <c r="C508" s="170" t="str">
        <f t="shared" si="15"/>
        <v>　</v>
      </c>
      <c r="D508" s="49">
        <v>495</v>
      </c>
      <c r="E508" s="179"/>
      <c r="F508" s="183" t="str">
        <f>IF(E508&lt;&gt;"",VLOOKUP(E508,申込書!A:C,3,0),"")</f>
        <v/>
      </c>
      <c r="G508" s="21"/>
      <c r="H508" s="51"/>
      <c r="I508" s="272"/>
      <c r="J508" s="51"/>
      <c r="K508" s="65"/>
      <c r="L508" s="237"/>
      <c r="M508" s="238"/>
      <c r="N508" s="239"/>
      <c r="O508" s="248"/>
      <c r="P508" s="246"/>
      <c r="Q508" s="247"/>
      <c r="R508" s="249"/>
      <c r="S508" s="243"/>
      <c r="T508" s="243"/>
      <c r="U508" s="249"/>
      <c r="V508" s="243"/>
      <c r="W508" s="243"/>
    </row>
    <row r="509" spans="2:23" s="40" customFormat="1" x14ac:dyDescent="0.15">
      <c r="B509" s="169" t="str">
        <f t="shared" si="14"/>
        <v>　</v>
      </c>
      <c r="C509" s="170" t="str">
        <f t="shared" si="15"/>
        <v>　</v>
      </c>
      <c r="D509" s="49">
        <v>496</v>
      </c>
      <c r="E509" s="179"/>
      <c r="F509" s="183" t="str">
        <f>IF(E509&lt;&gt;"",VLOOKUP(E509,申込書!A:C,3,0),"")</f>
        <v/>
      </c>
      <c r="G509" s="21"/>
      <c r="H509" s="51"/>
      <c r="I509" s="272"/>
      <c r="J509" s="51"/>
      <c r="K509" s="65"/>
      <c r="L509" s="237"/>
      <c r="M509" s="238"/>
      <c r="N509" s="239"/>
      <c r="O509" s="248"/>
      <c r="P509" s="246"/>
      <c r="Q509" s="247"/>
      <c r="R509" s="249"/>
      <c r="S509" s="243"/>
      <c r="T509" s="243"/>
      <c r="U509" s="249"/>
      <c r="V509" s="243"/>
      <c r="W509" s="243"/>
    </row>
    <row r="510" spans="2:23" s="40" customFormat="1" x14ac:dyDescent="0.15">
      <c r="B510" s="169" t="str">
        <f t="shared" si="14"/>
        <v>　</v>
      </c>
      <c r="C510" s="170" t="str">
        <f t="shared" si="15"/>
        <v>　</v>
      </c>
      <c r="D510" s="49">
        <v>497</v>
      </c>
      <c r="E510" s="179"/>
      <c r="F510" s="183" t="str">
        <f>IF(E510&lt;&gt;"",VLOOKUP(E510,申込書!A:C,3,0),"")</f>
        <v/>
      </c>
      <c r="G510" s="21"/>
      <c r="H510" s="51"/>
      <c r="I510" s="272"/>
      <c r="J510" s="51"/>
      <c r="K510" s="65"/>
      <c r="L510" s="237"/>
      <c r="M510" s="238"/>
      <c r="N510" s="239"/>
      <c r="O510" s="248"/>
      <c r="P510" s="250"/>
      <c r="Q510" s="240"/>
      <c r="R510" s="249"/>
      <c r="S510" s="243"/>
      <c r="T510" s="243"/>
      <c r="U510" s="249"/>
      <c r="V510" s="243"/>
      <c r="W510" s="243"/>
    </row>
    <row r="511" spans="2:23" s="40" customFormat="1" x14ac:dyDescent="0.15">
      <c r="B511" s="169" t="str">
        <f t="shared" si="14"/>
        <v>　</v>
      </c>
      <c r="C511" s="170" t="str">
        <f t="shared" si="15"/>
        <v>　</v>
      </c>
      <c r="D511" s="49">
        <v>498</v>
      </c>
      <c r="E511" s="179"/>
      <c r="F511" s="183" t="str">
        <f>IF(E511&lt;&gt;"",VLOOKUP(E511,申込書!A:C,3,0),"")</f>
        <v/>
      </c>
      <c r="G511" s="21"/>
      <c r="H511" s="51"/>
      <c r="I511" s="272"/>
      <c r="J511" s="51"/>
      <c r="K511" s="65"/>
      <c r="L511" s="237"/>
      <c r="M511" s="238"/>
      <c r="N511" s="239"/>
      <c r="O511" s="248"/>
      <c r="P511" s="246"/>
      <c r="Q511" s="247"/>
      <c r="R511" s="249"/>
      <c r="S511" s="243"/>
      <c r="T511" s="243"/>
      <c r="U511" s="249"/>
      <c r="V511" s="243"/>
      <c r="W511" s="243"/>
    </row>
    <row r="512" spans="2:23" s="40" customFormat="1" x14ac:dyDescent="0.15">
      <c r="B512" s="169" t="str">
        <f t="shared" si="14"/>
        <v>　</v>
      </c>
      <c r="C512" s="170" t="str">
        <f t="shared" si="15"/>
        <v>　</v>
      </c>
      <c r="D512" s="49">
        <v>499</v>
      </c>
      <c r="E512" s="179"/>
      <c r="F512" s="183" t="str">
        <f>IF(E512&lt;&gt;"",VLOOKUP(E512,申込書!A:C,3,0),"")</f>
        <v/>
      </c>
      <c r="G512" s="21"/>
      <c r="H512" s="51"/>
      <c r="I512" s="272"/>
      <c r="J512" s="51"/>
      <c r="K512" s="65"/>
      <c r="L512" s="237"/>
      <c r="M512" s="238"/>
      <c r="N512" s="239"/>
      <c r="O512" s="248"/>
      <c r="P512" s="246"/>
      <c r="Q512" s="247"/>
      <c r="R512" s="249"/>
      <c r="S512" s="243"/>
      <c r="T512" s="243"/>
      <c r="U512" s="249"/>
      <c r="V512" s="243"/>
      <c r="W512" s="243"/>
    </row>
    <row r="513" spans="2:23" s="40" customFormat="1" x14ac:dyDescent="0.15">
      <c r="B513" s="171" t="str">
        <f t="shared" si="14"/>
        <v>　</v>
      </c>
      <c r="C513" s="172" t="str">
        <f t="shared" si="15"/>
        <v>　</v>
      </c>
      <c r="D513" s="165">
        <v>500</v>
      </c>
      <c r="E513" s="182"/>
      <c r="F513" s="264" t="str">
        <f>IF(E513&lt;&gt;"",VLOOKUP(E513,申込書!A:C,3,0),"")</f>
        <v/>
      </c>
      <c r="G513" s="52"/>
      <c r="H513" s="166"/>
      <c r="I513" s="52"/>
      <c r="J513" s="166"/>
      <c r="K513" s="167"/>
      <c r="L513" s="263"/>
      <c r="M513" s="238"/>
      <c r="N513" s="251"/>
      <c r="O513" s="252"/>
      <c r="P513" s="253"/>
      <c r="Q513" s="254"/>
      <c r="R513" s="255"/>
      <c r="S513" s="255"/>
      <c r="T513" s="255"/>
      <c r="U513" s="255"/>
      <c r="V513" s="255"/>
      <c r="W513" s="255"/>
    </row>
    <row r="514" spans="2:23" x14ac:dyDescent="0.15">
      <c r="E514" s="177"/>
      <c r="M514" s="256"/>
      <c r="N514" s="256"/>
      <c r="O514" s="257"/>
      <c r="P514" s="230"/>
      <c r="Q514" s="258"/>
      <c r="R514" s="259"/>
      <c r="S514" s="259"/>
      <c r="T514" s="259"/>
      <c r="U514" s="230"/>
      <c r="V514" s="230"/>
      <c r="W514" s="230"/>
    </row>
    <row r="515" spans="2:23" x14ac:dyDescent="0.15">
      <c r="E515" s="177"/>
      <c r="M515" s="256"/>
      <c r="N515" s="256"/>
      <c r="O515" s="257"/>
      <c r="P515" s="230"/>
      <c r="Q515" s="258"/>
      <c r="R515" s="259"/>
      <c r="S515" s="259"/>
      <c r="T515" s="259"/>
      <c r="U515" s="230"/>
      <c r="V515" s="230"/>
      <c r="W515" s="230"/>
    </row>
    <row r="516" spans="2:23" x14ac:dyDescent="0.15">
      <c r="E516" s="177"/>
      <c r="M516" s="256"/>
      <c r="N516" s="256"/>
      <c r="O516" s="257"/>
      <c r="P516" s="230"/>
      <c r="Q516" s="258"/>
      <c r="R516" s="259"/>
      <c r="S516" s="259"/>
      <c r="T516" s="259"/>
      <c r="U516" s="230"/>
      <c r="V516" s="230"/>
      <c r="W516" s="230"/>
    </row>
    <row r="517" spans="2:23" x14ac:dyDescent="0.15">
      <c r="E517" s="177"/>
      <c r="M517" s="256"/>
      <c r="N517" s="256"/>
      <c r="O517" s="257"/>
      <c r="P517" s="230"/>
      <c r="Q517" s="258"/>
      <c r="R517" s="259"/>
      <c r="S517" s="259"/>
      <c r="T517" s="259"/>
      <c r="U517" s="230"/>
      <c r="V517" s="230"/>
      <c r="W517" s="230"/>
    </row>
    <row r="518" spans="2:23" x14ac:dyDescent="0.15">
      <c r="E518" s="177"/>
      <c r="M518" s="256"/>
      <c r="N518" s="256"/>
      <c r="O518" s="257"/>
      <c r="P518" s="230"/>
      <c r="Q518" s="258"/>
      <c r="R518" s="259"/>
      <c r="S518" s="259"/>
      <c r="T518" s="259"/>
      <c r="U518" s="230"/>
      <c r="V518" s="230"/>
      <c r="W518" s="230"/>
    </row>
    <row r="519" spans="2:23" x14ac:dyDescent="0.15">
      <c r="E519" s="177"/>
      <c r="M519" s="256"/>
      <c r="N519" s="256"/>
      <c r="O519" s="257"/>
      <c r="P519" s="230"/>
      <c r="Q519" s="258"/>
      <c r="R519" s="259"/>
      <c r="S519" s="259"/>
      <c r="T519" s="259"/>
      <c r="U519" s="230"/>
      <c r="V519" s="230"/>
      <c r="W519" s="230"/>
    </row>
    <row r="520" spans="2:23" x14ac:dyDescent="0.15">
      <c r="E520" s="177"/>
      <c r="M520" s="256"/>
      <c r="N520" s="256"/>
      <c r="O520" s="257"/>
      <c r="P520" s="230"/>
      <c r="Q520" s="258"/>
      <c r="R520" s="259"/>
      <c r="S520" s="259"/>
      <c r="T520" s="259"/>
      <c r="U520" s="230"/>
      <c r="V520" s="230"/>
      <c r="W520" s="230"/>
    </row>
    <row r="521" spans="2:23" x14ac:dyDescent="0.15">
      <c r="E521" s="177"/>
      <c r="M521" s="256"/>
      <c r="N521" s="256"/>
      <c r="O521" s="257"/>
      <c r="P521" s="230"/>
      <c r="Q521" s="258"/>
      <c r="R521" s="259"/>
      <c r="S521" s="259"/>
      <c r="T521" s="259"/>
      <c r="U521" s="230"/>
      <c r="V521" s="230"/>
      <c r="W521" s="230"/>
    </row>
    <row r="522" spans="2:23" x14ac:dyDescent="0.15">
      <c r="E522" s="177"/>
      <c r="M522" s="256"/>
      <c r="N522" s="256"/>
      <c r="O522" s="257"/>
      <c r="P522" s="230"/>
      <c r="Q522" s="258"/>
      <c r="R522" s="259"/>
      <c r="S522" s="259"/>
      <c r="T522" s="259"/>
      <c r="U522" s="230"/>
      <c r="V522" s="230"/>
      <c r="W522" s="230"/>
    </row>
    <row r="523" spans="2:23" x14ac:dyDescent="0.15">
      <c r="E523" s="177"/>
      <c r="M523" s="256"/>
      <c r="N523" s="256"/>
      <c r="O523" s="257"/>
      <c r="P523" s="230"/>
      <c r="Q523" s="258"/>
      <c r="R523" s="259"/>
      <c r="S523" s="259"/>
      <c r="T523" s="259"/>
      <c r="U523" s="230"/>
      <c r="V523" s="230"/>
      <c r="W523" s="230"/>
    </row>
    <row r="524" spans="2:23" x14ac:dyDescent="0.15">
      <c r="E524" s="177"/>
      <c r="M524" s="256"/>
      <c r="N524" s="256"/>
      <c r="O524" s="257"/>
      <c r="P524" s="230"/>
      <c r="Q524" s="258"/>
      <c r="R524" s="259"/>
      <c r="S524" s="259"/>
      <c r="T524" s="259"/>
      <c r="U524" s="230"/>
      <c r="V524" s="230"/>
      <c r="W524" s="230"/>
    </row>
    <row r="525" spans="2:23" x14ac:dyDescent="0.15">
      <c r="E525" s="177"/>
      <c r="M525" s="256"/>
      <c r="N525" s="256"/>
      <c r="O525" s="257"/>
      <c r="P525" s="230"/>
      <c r="Q525" s="258"/>
      <c r="R525" s="259"/>
      <c r="S525" s="259"/>
      <c r="T525" s="259"/>
      <c r="U525" s="230"/>
      <c r="V525" s="230"/>
      <c r="W525" s="230"/>
    </row>
    <row r="526" spans="2:23" x14ac:dyDescent="0.15">
      <c r="E526" s="177"/>
      <c r="M526" s="256"/>
      <c r="N526" s="256"/>
      <c r="O526" s="257"/>
      <c r="P526" s="230"/>
      <c r="Q526" s="258"/>
      <c r="R526" s="259"/>
      <c r="S526" s="259"/>
      <c r="T526" s="259"/>
      <c r="U526" s="230"/>
      <c r="V526" s="230"/>
      <c r="W526" s="230"/>
    </row>
    <row r="527" spans="2:23" x14ac:dyDescent="0.15">
      <c r="E527" s="177"/>
      <c r="M527" s="256"/>
      <c r="N527" s="256"/>
      <c r="O527" s="257"/>
      <c r="P527" s="230"/>
      <c r="Q527" s="258"/>
      <c r="R527" s="259"/>
      <c r="S527" s="259"/>
      <c r="T527" s="259"/>
      <c r="U527" s="230"/>
      <c r="V527" s="230"/>
      <c r="W527" s="230"/>
    </row>
    <row r="528" spans="2:23" x14ac:dyDescent="0.15">
      <c r="E528" s="177"/>
      <c r="M528" s="256"/>
      <c r="N528" s="256"/>
      <c r="O528" s="257"/>
      <c r="P528" s="230"/>
      <c r="Q528" s="258"/>
      <c r="R528" s="259"/>
      <c r="S528" s="259"/>
      <c r="T528" s="259"/>
      <c r="U528" s="230"/>
      <c r="V528" s="230"/>
      <c r="W528" s="230"/>
    </row>
    <row r="529" spans="5:23" x14ac:dyDescent="0.15">
      <c r="E529" s="177"/>
      <c r="M529" s="256"/>
      <c r="N529" s="256"/>
      <c r="O529" s="257"/>
      <c r="P529" s="230"/>
      <c r="Q529" s="258"/>
      <c r="R529" s="259"/>
      <c r="S529" s="259"/>
      <c r="T529" s="259"/>
      <c r="U529" s="230"/>
      <c r="V529" s="230"/>
      <c r="W529" s="230"/>
    </row>
    <row r="530" spans="5:23" x14ac:dyDescent="0.15">
      <c r="E530" s="177"/>
      <c r="M530" s="256"/>
      <c r="N530" s="256"/>
      <c r="O530" s="257"/>
      <c r="P530" s="230"/>
      <c r="Q530" s="258"/>
      <c r="R530" s="259"/>
      <c r="S530" s="259"/>
      <c r="T530" s="259"/>
      <c r="U530" s="230"/>
      <c r="V530" s="230"/>
      <c r="W530" s="230"/>
    </row>
    <row r="531" spans="5:23" x14ac:dyDescent="0.15">
      <c r="E531" s="177"/>
      <c r="M531" s="256"/>
      <c r="N531" s="256"/>
      <c r="O531" s="257"/>
      <c r="P531" s="230"/>
      <c r="Q531" s="258"/>
      <c r="R531" s="259"/>
      <c r="S531" s="259"/>
      <c r="T531" s="259"/>
      <c r="U531" s="230"/>
      <c r="V531" s="230"/>
      <c r="W531" s="230"/>
    </row>
    <row r="532" spans="5:23" x14ac:dyDescent="0.15">
      <c r="E532" s="177"/>
      <c r="M532" s="256"/>
      <c r="N532" s="256"/>
      <c r="O532" s="257"/>
      <c r="P532" s="230"/>
      <c r="Q532" s="258"/>
      <c r="R532" s="259"/>
      <c r="S532" s="259"/>
      <c r="T532" s="259"/>
      <c r="U532" s="230"/>
      <c r="V532" s="230"/>
      <c r="W532" s="230"/>
    </row>
    <row r="533" spans="5:23" x14ac:dyDescent="0.15">
      <c r="E533" s="177"/>
      <c r="M533" s="256"/>
      <c r="N533" s="256"/>
      <c r="O533" s="257"/>
      <c r="P533" s="230"/>
      <c r="Q533" s="258"/>
      <c r="R533" s="259"/>
      <c r="S533" s="259"/>
      <c r="T533" s="259"/>
      <c r="U533" s="230"/>
      <c r="V533" s="230"/>
      <c r="W533" s="230"/>
    </row>
    <row r="534" spans="5:23" x14ac:dyDescent="0.15">
      <c r="E534" s="177"/>
      <c r="M534" s="256"/>
      <c r="N534" s="256"/>
      <c r="O534" s="257"/>
      <c r="P534" s="230"/>
      <c r="Q534" s="258"/>
      <c r="R534" s="259"/>
      <c r="S534" s="259"/>
      <c r="T534" s="259"/>
      <c r="U534" s="230"/>
      <c r="V534" s="230"/>
      <c r="W534" s="230"/>
    </row>
    <row r="535" spans="5:23" x14ac:dyDescent="0.15">
      <c r="E535" s="177"/>
      <c r="M535" s="256"/>
      <c r="N535" s="256"/>
      <c r="O535" s="257"/>
      <c r="P535" s="230"/>
      <c r="Q535" s="258"/>
      <c r="R535" s="259"/>
      <c r="S535" s="259"/>
      <c r="T535" s="259"/>
      <c r="U535" s="230"/>
      <c r="V535" s="230"/>
      <c r="W535" s="230"/>
    </row>
    <row r="536" spans="5:23" x14ac:dyDescent="0.15">
      <c r="E536" s="177"/>
      <c r="M536" s="256"/>
      <c r="N536" s="256"/>
      <c r="O536" s="257"/>
      <c r="P536" s="230"/>
      <c r="Q536" s="258"/>
      <c r="R536" s="259"/>
      <c r="S536" s="259"/>
      <c r="T536" s="259"/>
      <c r="U536" s="230"/>
      <c r="V536" s="230"/>
      <c r="W536" s="230"/>
    </row>
    <row r="537" spans="5:23" x14ac:dyDescent="0.15">
      <c r="E537" s="177"/>
      <c r="M537" s="256"/>
      <c r="N537" s="256"/>
      <c r="O537" s="257"/>
      <c r="P537" s="230"/>
      <c r="Q537" s="258"/>
      <c r="R537" s="259"/>
      <c r="S537" s="259"/>
      <c r="T537" s="259"/>
      <c r="U537" s="230"/>
      <c r="V537" s="230"/>
      <c r="W537" s="230"/>
    </row>
    <row r="538" spans="5:23" x14ac:dyDescent="0.15">
      <c r="E538" s="177"/>
      <c r="M538" s="256"/>
      <c r="N538" s="256"/>
      <c r="O538" s="257"/>
      <c r="P538" s="230"/>
      <c r="Q538" s="258"/>
      <c r="R538" s="259"/>
      <c r="S538" s="259"/>
      <c r="T538" s="259"/>
      <c r="U538" s="230"/>
      <c r="V538" s="230"/>
      <c r="W538" s="230"/>
    </row>
    <row r="539" spans="5:23" x14ac:dyDescent="0.15">
      <c r="E539" s="177"/>
      <c r="M539" s="256"/>
      <c r="N539" s="256"/>
      <c r="O539" s="257"/>
      <c r="P539" s="230"/>
      <c r="Q539" s="258"/>
      <c r="R539" s="259"/>
      <c r="S539" s="259"/>
      <c r="T539" s="259"/>
      <c r="U539" s="230"/>
      <c r="V539" s="230"/>
      <c r="W539" s="230"/>
    </row>
    <row r="540" spans="5:23" x14ac:dyDescent="0.15">
      <c r="E540" s="177"/>
      <c r="M540" s="256"/>
      <c r="N540" s="256"/>
      <c r="O540" s="257"/>
      <c r="P540" s="230"/>
      <c r="Q540" s="258"/>
      <c r="R540" s="259"/>
      <c r="S540" s="259"/>
      <c r="T540" s="259"/>
      <c r="U540" s="230"/>
      <c r="V540" s="230"/>
      <c r="W540" s="230"/>
    </row>
    <row r="541" spans="5:23" x14ac:dyDescent="0.15">
      <c r="E541" s="177"/>
      <c r="M541" s="256"/>
      <c r="N541" s="256"/>
      <c r="O541" s="257"/>
      <c r="P541" s="230"/>
      <c r="Q541" s="258"/>
      <c r="R541" s="259"/>
      <c r="S541" s="259"/>
      <c r="T541" s="259"/>
      <c r="U541" s="230"/>
      <c r="V541" s="230"/>
      <c r="W541" s="230"/>
    </row>
    <row r="542" spans="5:23" x14ac:dyDescent="0.15">
      <c r="E542" s="177"/>
      <c r="M542" s="256"/>
      <c r="N542" s="256"/>
      <c r="O542" s="257"/>
      <c r="P542" s="230"/>
      <c r="Q542" s="258"/>
      <c r="R542" s="259"/>
      <c r="S542" s="259"/>
      <c r="T542" s="259"/>
      <c r="U542" s="230"/>
      <c r="V542" s="230"/>
      <c r="W542" s="230"/>
    </row>
    <row r="543" spans="5:23" x14ac:dyDescent="0.15">
      <c r="E543" s="177"/>
      <c r="M543" s="256"/>
      <c r="N543" s="256"/>
      <c r="O543" s="257"/>
      <c r="P543" s="230"/>
      <c r="Q543" s="258"/>
      <c r="R543" s="259"/>
      <c r="S543" s="259"/>
      <c r="T543" s="259"/>
      <c r="U543" s="230"/>
      <c r="V543" s="230"/>
      <c r="W543" s="230"/>
    </row>
    <row r="544" spans="5:23" x14ac:dyDescent="0.15">
      <c r="E544" s="177"/>
      <c r="M544" s="256"/>
      <c r="N544" s="256"/>
      <c r="O544" s="257"/>
      <c r="P544" s="230"/>
      <c r="Q544" s="258"/>
      <c r="R544" s="259"/>
      <c r="S544" s="259"/>
      <c r="T544" s="259"/>
      <c r="U544" s="230"/>
      <c r="V544" s="230"/>
      <c r="W544" s="230"/>
    </row>
    <row r="545" spans="5:23" x14ac:dyDescent="0.15">
      <c r="E545" s="177"/>
      <c r="M545" s="256"/>
      <c r="N545" s="256"/>
      <c r="O545" s="257"/>
      <c r="P545" s="230"/>
      <c r="Q545" s="258"/>
      <c r="R545" s="259"/>
      <c r="S545" s="259"/>
      <c r="T545" s="259"/>
      <c r="U545" s="230"/>
      <c r="V545" s="230"/>
      <c r="W545" s="230"/>
    </row>
    <row r="546" spans="5:23" x14ac:dyDescent="0.15">
      <c r="E546" s="177"/>
      <c r="M546" s="256"/>
      <c r="N546" s="256"/>
      <c r="O546" s="257"/>
      <c r="P546" s="230"/>
      <c r="Q546" s="258"/>
      <c r="R546" s="259"/>
      <c r="S546" s="259"/>
      <c r="T546" s="259"/>
      <c r="U546" s="230"/>
      <c r="V546" s="230"/>
      <c r="W546" s="230"/>
    </row>
    <row r="547" spans="5:23" x14ac:dyDescent="0.15">
      <c r="E547" s="177"/>
      <c r="M547" s="256"/>
      <c r="N547" s="256"/>
      <c r="O547" s="257"/>
      <c r="P547" s="230"/>
      <c r="Q547" s="258"/>
      <c r="R547" s="259"/>
      <c r="S547" s="259"/>
      <c r="T547" s="259"/>
      <c r="U547" s="230"/>
      <c r="V547" s="230"/>
      <c r="W547" s="230"/>
    </row>
    <row r="548" spans="5:23" x14ac:dyDescent="0.15">
      <c r="E548" s="177"/>
      <c r="M548" s="256"/>
      <c r="N548" s="256"/>
      <c r="O548" s="257"/>
      <c r="P548" s="230"/>
      <c r="Q548" s="258"/>
      <c r="R548" s="259"/>
      <c r="S548" s="259"/>
      <c r="T548" s="259"/>
      <c r="U548" s="230"/>
      <c r="V548" s="230"/>
      <c r="W548" s="230"/>
    </row>
    <row r="549" spans="5:23" x14ac:dyDescent="0.15">
      <c r="E549" s="177"/>
      <c r="M549" s="256"/>
      <c r="N549" s="256"/>
      <c r="O549" s="257"/>
      <c r="P549" s="230"/>
      <c r="Q549" s="258"/>
      <c r="R549" s="259"/>
      <c r="S549" s="259"/>
      <c r="T549" s="259"/>
      <c r="U549" s="230"/>
      <c r="V549" s="230"/>
      <c r="W549" s="230"/>
    </row>
    <row r="550" spans="5:23" x14ac:dyDescent="0.15">
      <c r="E550" s="177"/>
      <c r="M550" s="256"/>
      <c r="N550" s="256"/>
      <c r="O550" s="257"/>
      <c r="P550" s="230"/>
      <c r="Q550" s="258"/>
      <c r="R550" s="259"/>
      <c r="S550" s="259"/>
      <c r="T550" s="259"/>
      <c r="U550" s="230"/>
      <c r="V550" s="230"/>
      <c r="W550" s="230"/>
    </row>
    <row r="551" spans="5:23" x14ac:dyDescent="0.15">
      <c r="E551" s="177"/>
      <c r="M551" s="256"/>
      <c r="N551" s="256"/>
      <c r="O551" s="257"/>
      <c r="P551" s="230"/>
      <c r="Q551" s="258"/>
      <c r="R551" s="259"/>
      <c r="S551" s="259"/>
      <c r="T551" s="259"/>
      <c r="U551" s="230"/>
      <c r="V551" s="230"/>
      <c r="W551" s="230"/>
    </row>
    <row r="552" spans="5:23" x14ac:dyDescent="0.15">
      <c r="E552" s="177"/>
      <c r="M552" s="256"/>
      <c r="N552" s="256"/>
      <c r="O552" s="257"/>
      <c r="P552" s="230"/>
      <c r="Q552" s="258"/>
      <c r="R552" s="259"/>
      <c r="S552" s="259"/>
      <c r="T552" s="259"/>
      <c r="U552" s="230"/>
      <c r="V552" s="230"/>
      <c r="W552" s="230"/>
    </row>
    <row r="553" spans="5:23" x14ac:dyDescent="0.15">
      <c r="E553" s="177"/>
      <c r="M553" s="256"/>
      <c r="N553" s="256"/>
      <c r="O553" s="257"/>
      <c r="P553" s="230"/>
      <c r="Q553" s="258"/>
      <c r="R553" s="259"/>
      <c r="S553" s="259"/>
      <c r="T553" s="259"/>
      <c r="U553" s="230"/>
      <c r="V553" s="230"/>
      <c r="W553" s="230"/>
    </row>
    <row r="554" spans="5:23" x14ac:dyDescent="0.15">
      <c r="E554" s="177"/>
      <c r="M554" s="256"/>
      <c r="N554" s="256"/>
      <c r="O554" s="257"/>
      <c r="P554" s="230"/>
      <c r="Q554" s="258"/>
      <c r="R554" s="259"/>
      <c r="S554" s="259"/>
      <c r="T554" s="259"/>
      <c r="U554" s="230"/>
      <c r="V554" s="230"/>
      <c r="W554" s="230"/>
    </row>
    <row r="555" spans="5:23" x14ac:dyDescent="0.15">
      <c r="E555" s="177"/>
      <c r="M555" s="256"/>
      <c r="N555" s="256"/>
      <c r="O555" s="257"/>
      <c r="P555" s="230"/>
      <c r="Q555" s="258"/>
      <c r="R555" s="259"/>
      <c r="S555" s="259"/>
      <c r="T555" s="259"/>
      <c r="U555" s="230"/>
      <c r="V555" s="230"/>
      <c r="W555" s="230"/>
    </row>
    <row r="556" spans="5:23" x14ac:dyDescent="0.15">
      <c r="E556" s="177"/>
      <c r="M556" s="256"/>
      <c r="N556" s="256"/>
      <c r="O556" s="257"/>
      <c r="P556" s="230"/>
      <c r="Q556" s="258"/>
      <c r="R556" s="259"/>
      <c r="S556" s="259"/>
      <c r="T556" s="259"/>
      <c r="U556" s="230"/>
      <c r="V556" s="230"/>
      <c r="W556" s="230"/>
    </row>
    <row r="557" spans="5:23" x14ac:dyDescent="0.15">
      <c r="E557" s="177"/>
      <c r="M557" s="256"/>
      <c r="N557" s="256"/>
      <c r="O557" s="257"/>
      <c r="P557" s="230"/>
      <c r="Q557" s="258"/>
      <c r="R557" s="259"/>
      <c r="S557" s="259"/>
      <c r="T557" s="259"/>
      <c r="U557" s="230"/>
      <c r="V557" s="230"/>
      <c r="W557" s="230"/>
    </row>
    <row r="558" spans="5:23" x14ac:dyDescent="0.15">
      <c r="E558" s="177"/>
      <c r="M558" s="256"/>
      <c r="N558" s="256"/>
      <c r="O558" s="257"/>
      <c r="P558" s="230"/>
      <c r="Q558" s="258"/>
      <c r="R558" s="259"/>
      <c r="S558" s="259"/>
      <c r="T558" s="259"/>
      <c r="U558" s="230"/>
      <c r="V558" s="230"/>
      <c r="W558" s="230"/>
    </row>
    <row r="559" spans="5:23" x14ac:dyDescent="0.15">
      <c r="E559" s="177"/>
      <c r="M559" s="256"/>
      <c r="N559" s="256"/>
      <c r="O559" s="257"/>
      <c r="P559" s="230"/>
      <c r="Q559" s="258"/>
      <c r="R559" s="259"/>
      <c r="S559" s="259"/>
      <c r="T559" s="259"/>
      <c r="U559" s="230"/>
      <c r="V559" s="230"/>
      <c r="W559" s="230"/>
    </row>
    <row r="560" spans="5:23" x14ac:dyDescent="0.15">
      <c r="E560" s="177"/>
      <c r="M560" s="256"/>
      <c r="N560" s="256"/>
      <c r="O560" s="257"/>
      <c r="P560" s="230"/>
      <c r="Q560" s="258"/>
      <c r="R560" s="259"/>
      <c r="S560" s="259"/>
      <c r="T560" s="259"/>
      <c r="U560" s="230"/>
      <c r="V560" s="230"/>
      <c r="W560" s="230"/>
    </row>
    <row r="561" spans="5:23" x14ac:dyDescent="0.15">
      <c r="E561" s="177"/>
      <c r="M561" s="256"/>
      <c r="N561" s="256"/>
      <c r="O561" s="257"/>
      <c r="P561" s="230"/>
      <c r="Q561" s="258"/>
      <c r="R561" s="259"/>
      <c r="S561" s="259"/>
      <c r="T561" s="259"/>
      <c r="U561" s="230"/>
      <c r="V561" s="230"/>
      <c r="W561" s="230"/>
    </row>
    <row r="562" spans="5:23" x14ac:dyDescent="0.15">
      <c r="E562" s="177"/>
      <c r="M562" s="256"/>
      <c r="N562" s="256"/>
      <c r="O562" s="257"/>
      <c r="P562" s="230"/>
      <c r="Q562" s="258"/>
      <c r="R562" s="259"/>
      <c r="S562" s="259"/>
      <c r="T562" s="259"/>
      <c r="U562" s="230"/>
      <c r="V562" s="230"/>
      <c r="W562" s="230"/>
    </row>
    <row r="563" spans="5:23" x14ac:dyDescent="0.15">
      <c r="E563" s="177"/>
      <c r="M563" s="256"/>
      <c r="N563" s="256"/>
      <c r="O563" s="257"/>
      <c r="P563" s="230"/>
      <c r="Q563" s="258"/>
      <c r="R563" s="259"/>
      <c r="S563" s="259"/>
      <c r="T563" s="259"/>
      <c r="U563" s="230"/>
      <c r="V563" s="230"/>
      <c r="W563" s="230"/>
    </row>
    <row r="564" spans="5:23" x14ac:dyDescent="0.15">
      <c r="E564" s="177"/>
      <c r="M564" s="256"/>
      <c r="N564" s="256"/>
      <c r="O564" s="257"/>
      <c r="P564" s="230"/>
      <c r="Q564" s="258"/>
      <c r="R564" s="259"/>
      <c r="S564" s="259"/>
      <c r="T564" s="259"/>
      <c r="U564" s="230"/>
      <c r="V564" s="230"/>
      <c r="W564" s="230"/>
    </row>
    <row r="565" spans="5:23" x14ac:dyDescent="0.15">
      <c r="E565" s="177"/>
      <c r="M565" s="256"/>
      <c r="N565" s="256"/>
      <c r="O565" s="257"/>
      <c r="P565" s="230"/>
      <c r="Q565" s="258"/>
      <c r="R565" s="259"/>
      <c r="S565" s="259"/>
      <c r="T565" s="259"/>
      <c r="U565" s="230"/>
      <c r="V565" s="230"/>
      <c r="W565" s="230"/>
    </row>
    <row r="566" spans="5:23" x14ac:dyDescent="0.15">
      <c r="E566" s="177"/>
      <c r="M566" s="256"/>
      <c r="N566" s="256"/>
      <c r="O566" s="257"/>
      <c r="P566" s="230"/>
      <c r="Q566" s="258"/>
      <c r="R566" s="259"/>
      <c r="S566" s="259"/>
      <c r="T566" s="259"/>
      <c r="U566" s="230"/>
      <c r="V566" s="230"/>
      <c r="W566" s="230"/>
    </row>
    <row r="567" spans="5:23" x14ac:dyDescent="0.15">
      <c r="E567" s="177"/>
      <c r="M567" s="256"/>
      <c r="N567" s="256"/>
      <c r="O567" s="257"/>
      <c r="P567" s="230"/>
      <c r="Q567" s="258"/>
      <c r="R567" s="259"/>
      <c r="S567" s="259"/>
      <c r="T567" s="259"/>
      <c r="U567" s="230"/>
      <c r="V567" s="230"/>
      <c r="W567" s="230"/>
    </row>
    <row r="568" spans="5:23" x14ac:dyDescent="0.15">
      <c r="E568" s="177"/>
      <c r="M568" s="256"/>
      <c r="N568" s="256"/>
      <c r="O568" s="257"/>
      <c r="P568" s="230"/>
      <c r="Q568" s="258"/>
      <c r="R568" s="259"/>
      <c r="S568" s="259"/>
      <c r="T568" s="259"/>
      <c r="U568" s="230"/>
      <c r="V568" s="230"/>
      <c r="W568" s="230"/>
    </row>
    <row r="569" spans="5:23" x14ac:dyDescent="0.15">
      <c r="E569" s="177"/>
      <c r="M569" s="256"/>
      <c r="N569" s="256"/>
      <c r="O569" s="257"/>
      <c r="P569" s="230"/>
      <c r="Q569" s="258"/>
      <c r="R569" s="259"/>
      <c r="S569" s="259"/>
      <c r="T569" s="259"/>
      <c r="U569" s="230"/>
      <c r="V569" s="230"/>
      <c r="W569" s="230"/>
    </row>
    <row r="570" spans="5:23" x14ac:dyDescent="0.15">
      <c r="E570" s="177"/>
      <c r="M570" s="256"/>
      <c r="N570" s="256"/>
      <c r="O570" s="257"/>
      <c r="P570" s="230"/>
      <c r="Q570" s="258"/>
      <c r="R570" s="259"/>
      <c r="S570" s="259"/>
      <c r="T570" s="259"/>
      <c r="U570" s="230"/>
      <c r="V570" s="230"/>
      <c r="W570" s="230"/>
    </row>
    <row r="571" spans="5:23" x14ac:dyDescent="0.15">
      <c r="E571" s="177"/>
      <c r="M571" s="256"/>
      <c r="N571" s="256"/>
      <c r="O571" s="257"/>
      <c r="P571" s="230"/>
      <c r="Q571" s="258"/>
      <c r="R571" s="259"/>
      <c r="S571" s="259"/>
      <c r="T571" s="259"/>
      <c r="U571" s="230"/>
      <c r="V571" s="230"/>
      <c r="W571" s="230"/>
    </row>
    <row r="572" spans="5:23" x14ac:dyDescent="0.15">
      <c r="E572" s="177"/>
      <c r="M572" s="256"/>
      <c r="N572" s="256"/>
      <c r="O572" s="257"/>
      <c r="P572" s="230"/>
      <c r="Q572" s="258"/>
      <c r="R572" s="259"/>
      <c r="S572" s="259"/>
      <c r="T572" s="259"/>
      <c r="U572" s="230"/>
      <c r="V572" s="230"/>
      <c r="W572" s="230"/>
    </row>
    <row r="573" spans="5:23" x14ac:dyDescent="0.15">
      <c r="E573" s="177"/>
      <c r="M573" s="256"/>
      <c r="N573" s="256"/>
      <c r="O573" s="257"/>
      <c r="P573" s="230"/>
      <c r="Q573" s="258"/>
      <c r="R573" s="259"/>
      <c r="S573" s="259"/>
      <c r="T573" s="259"/>
      <c r="U573" s="230"/>
      <c r="V573" s="230"/>
      <c r="W573" s="230"/>
    </row>
    <row r="574" spans="5:23" x14ac:dyDescent="0.15">
      <c r="E574" s="177"/>
      <c r="M574" s="256"/>
      <c r="N574" s="256"/>
      <c r="O574" s="257"/>
      <c r="P574" s="230"/>
      <c r="Q574" s="258"/>
      <c r="R574" s="259"/>
      <c r="S574" s="259"/>
      <c r="T574" s="259"/>
      <c r="U574" s="230"/>
      <c r="V574" s="230"/>
      <c r="W574" s="230"/>
    </row>
    <row r="575" spans="5:23" x14ac:dyDescent="0.15">
      <c r="E575" s="177"/>
      <c r="M575" s="256"/>
      <c r="N575" s="256"/>
      <c r="O575" s="257"/>
      <c r="P575" s="230"/>
      <c r="Q575" s="258"/>
      <c r="R575" s="259"/>
      <c r="S575" s="259"/>
      <c r="T575" s="259"/>
      <c r="U575" s="230"/>
      <c r="V575" s="230"/>
      <c r="W575" s="230"/>
    </row>
    <row r="576" spans="5:23" x14ac:dyDescent="0.15">
      <c r="E576" s="177"/>
      <c r="M576" s="256"/>
      <c r="N576" s="256"/>
      <c r="O576" s="257"/>
      <c r="P576" s="230"/>
      <c r="Q576" s="258"/>
      <c r="R576" s="259"/>
      <c r="S576" s="259"/>
      <c r="T576" s="259"/>
      <c r="U576" s="230"/>
      <c r="V576" s="230"/>
      <c r="W576" s="230"/>
    </row>
    <row r="577" spans="5:23" x14ac:dyDescent="0.15">
      <c r="E577" s="177"/>
      <c r="M577" s="256"/>
      <c r="N577" s="256"/>
      <c r="O577" s="257"/>
      <c r="P577" s="230"/>
      <c r="Q577" s="258"/>
      <c r="R577" s="259"/>
      <c r="S577" s="259"/>
      <c r="T577" s="259"/>
      <c r="U577" s="230"/>
      <c r="V577" s="230"/>
      <c r="W577" s="230"/>
    </row>
    <row r="578" spans="5:23" x14ac:dyDescent="0.15">
      <c r="E578" s="177"/>
      <c r="P578" s="230"/>
      <c r="Q578" s="258"/>
    </row>
    <row r="579" spans="5:23" x14ac:dyDescent="0.15">
      <c r="E579" s="177"/>
      <c r="P579" s="230"/>
      <c r="Q579" s="258"/>
    </row>
    <row r="580" spans="5:23" x14ac:dyDescent="0.15">
      <c r="E580" s="177"/>
      <c r="P580" s="230"/>
      <c r="Q580" s="258"/>
    </row>
    <row r="581" spans="5:23" x14ac:dyDescent="0.15">
      <c r="E581" s="177"/>
      <c r="P581" s="230"/>
      <c r="Q581" s="258"/>
    </row>
    <row r="582" spans="5:23" x14ac:dyDescent="0.15">
      <c r="E582" s="177"/>
      <c r="P582" s="230"/>
      <c r="Q582" s="258"/>
    </row>
    <row r="583" spans="5:23" x14ac:dyDescent="0.15">
      <c r="E583" s="177"/>
      <c r="P583" s="230"/>
      <c r="Q583" s="258"/>
    </row>
    <row r="584" spans="5:23" x14ac:dyDescent="0.15">
      <c r="E584" s="177"/>
      <c r="P584" s="230"/>
      <c r="Q584" s="258"/>
    </row>
    <row r="585" spans="5:23" x14ac:dyDescent="0.15">
      <c r="E585" s="177"/>
      <c r="P585" s="230"/>
      <c r="Q585" s="258"/>
    </row>
    <row r="586" spans="5:23" x14ac:dyDescent="0.15">
      <c r="E586" s="177"/>
      <c r="P586" s="230"/>
      <c r="Q586" s="258"/>
    </row>
    <row r="587" spans="5:23" x14ac:dyDescent="0.15">
      <c r="E587" s="177"/>
      <c r="P587" s="230"/>
      <c r="Q587" s="258"/>
    </row>
    <row r="588" spans="5:23" x14ac:dyDescent="0.15">
      <c r="E588" s="177"/>
      <c r="P588" s="230"/>
      <c r="Q588" s="258"/>
    </row>
    <row r="589" spans="5:23" x14ac:dyDescent="0.15">
      <c r="E589" s="177"/>
      <c r="P589" s="230"/>
      <c r="Q589" s="258"/>
    </row>
    <row r="590" spans="5:23" x14ac:dyDescent="0.15">
      <c r="E590" s="177"/>
      <c r="P590" s="230"/>
      <c r="Q590" s="258"/>
    </row>
    <row r="591" spans="5:23" x14ac:dyDescent="0.15">
      <c r="E591" s="177"/>
      <c r="P591" s="230"/>
      <c r="Q591" s="258"/>
    </row>
    <row r="592" spans="5:23" x14ac:dyDescent="0.15">
      <c r="E592" s="177"/>
      <c r="P592" s="230"/>
      <c r="Q592" s="258"/>
    </row>
    <row r="593" spans="5:17" x14ac:dyDescent="0.15">
      <c r="E593" s="177"/>
      <c r="P593" s="230"/>
      <c r="Q593" s="258"/>
    </row>
    <row r="594" spans="5:17" x14ac:dyDescent="0.15">
      <c r="E594" s="177"/>
      <c r="P594" s="230"/>
      <c r="Q594" s="258"/>
    </row>
    <row r="595" spans="5:17" x14ac:dyDescent="0.15">
      <c r="E595" s="177"/>
      <c r="P595" s="230"/>
      <c r="Q595" s="258"/>
    </row>
    <row r="596" spans="5:17" x14ac:dyDescent="0.15">
      <c r="E596" s="177"/>
      <c r="P596" s="230"/>
      <c r="Q596" s="258"/>
    </row>
    <row r="597" spans="5:17" x14ac:dyDescent="0.15">
      <c r="E597" s="177"/>
      <c r="P597" s="230"/>
      <c r="Q597" s="258"/>
    </row>
    <row r="598" spans="5:17" x14ac:dyDescent="0.15">
      <c r="E598" s="177"/>
      <c r="P598" s="230"/>
      <c r="Q598" s="258"/>
    </row>
    <row r="599" spans="5:17" x14ac:dyDescent="0.15">
      <c r="E599" s="177"/>
      <c r="P599" s="230"/>
      <c r="Q599" s="258"/>
    </row>
    <row r="600" spans="5:17" x14ac:dyDescent="0.15">
      <c r="E600" s="177"/>
      <c r="P600" s="230"/>
      <c r="Q600" s="258"/>
    </row>
    <row r="601" spans="5:17" x14ac:dyDescent="0.15">
      <c r="E601" s="177"/>
      <c r="P601" s="230"/>
      <c r="Q601" s="258"/>
    </row>
    <row r="602" spans="5:17" x14ac:dyDescent="0.15">
      <c r="E602" s="177"/>
      <c r="P602" s="230"/>
      <c r="Q602" s="258"/>
    </row>
    <row r="603" spans="5:17" x14ac:dyDescent="0.15">
      <c r="E603" s="177"/>
      <c r="P603" s="230"/>
      <c r="Q603" s="258"/>
    </row>
    <row r="604" spans="5:17" x14ac:dyDescent="0.15">
      <c r="E604" s="177"/>
      <c r="P604" s="230"/>
      <c r="Q604" s="258"/>
    </row>
    <row r="605" spans="5:17" x14ac:dyDescent="0.15">
      <c r="E605" s="177"/>
      <c r="P605" s="230"/>
      <c r="Q605" s="258"/>
    </row>
    <row r="606" spans="5:17" x14ac:dyDescent="0.15">
      <c r="E606" s="177"/>
      <c r="P606" s="230"/>
      <c r="Q606" s="258"/>
    </row>
    <row r="607" spans="5:17" x14ac:dyDescent="0.15">
      <c r="E607" s="177"/>
      <c r="P607" s="230"/>
      <c r="Q607" s="258"/>
    </row>
    <row r="608" spans="5:17" x14ac:dyDescent="0.15">
      <c r="E608" s="177"/>
      <c r="P608" s="230"/>
      <c r="Q608" s="258"/>
    </row>
    <row r="609" spans="5:17" x14ac:dyDescent="0.15">
      <c r="E609" s="177"/>
      <c r="P609" s="230"/>
      <c r="Q609" s="258"/>
    </row>
    <row r="610" spans="5:17" x14ac:dyDescent="0.15">
      <c r="E610" s="177"/>
      <c r="P610" s="230"/>
      <c r="Q610" s="258"/>
    </row>
    <row r="611" spans="5:17" x14ac:dyDescent="0.15">
      <c r="E611" s="177"/>
      <c r="P611" s="230"/>
      <c r="Q611" s="258"/>
    </row>
    <row r="612" spans="5:17" x14ac:dyDescent="0.15">
      <c r="E612" s="177"/>
      <c r="P612" s="230"/>
      <c r="Q612" s="258"/>
    </row>
    <row r="613" spans="5:17" x14ac:dyDescent="0.15">
      <c r="E613" s="177"/>
      <c r="P613" s="230"/>
      <c r="Q613" s="258"/>
    </row>
    <row r="614" spans="5:17" x14ac:dyDescent="0.15">
      <c r="E614" s="177"/>
      <c r="P614" s="230"/>
      <c r="Q614" s="258"/>
    </row>
    <row r="615" spans="5:17" x14ac:dyDescent="0.15">
      <c r="E615" s="177"/>
      <c r="P615" s="230"/>
      <c r="Q615" s="258"/>
    </row>
    <row r="616" spans="5:17" x14ac:dyDescent="0.15">
      <c r="E616" s="177"/>
      <c r="P616" s="230"/>
      <c r="Q616" s="258"/>
    </row>
    <row r="617" spans="5:17" x14ac:dyDescent="0.15">
      <c r="E617" s="177"/>
      <c r="P617" s="230"/>
      <c r="Q617" s="258"/>
    </row>
    <row r="618" spans="5:17" x14ac:dyDescent="0.15">
      <c r="E618" s="177"/>
      <c r="P618" s="230"/>
      <c r="Q618" s="258"/>
    </row>
    <row r="619" spans="5:17" x14ac:dyDescent="0.15">
      <c r="E619" s="177"/>
      <c r="P619" s="230"/>
      <c r="Q619" s="258"/>
    </row>
    <row r="620" spans="5:17" x14ac:dyDescent="0.15">
      <c r="P620" s="230"/>
      <c r="Q620" s="258"/>
    </row>
    <row r="621" spans="5:17" x14ac:dyDescent="0.15">
      <c r="P621" s="230"/>
      <c r="Q621" s="258"/>
    </row>
    <row r="622" spans="5:17" x14ac:dyDescent="0.15">
      <c r="P622" s="230"/>
      <c r="Q622" s="258"/>
    </row>
    <row r="623" spans="5:17" x14ac:dyDescent="0.15">
      <c r="P623" s="230"/>
      <c r="Q623" s="258"/>
    </row>
    <row r="624" spans="5:17" x14ac:dyDescent="0.15">
      <c r="P624" s="230"/>
      <c r="Q624" s="258"/>
    </row>
  </sheetData>
  <sheetProtection password="E159" sheet="1" selectLockedCells="1"/>
  <mergeCells count="18">
    <mergeCell ref="L6:L7"/>
    <mergeCell ref="M6:M7"/>
    <mergeCell ref="N6:N7"/>
    <mergeCell ref="E6:E10"/>
    <mergeCell ref="J6:J10"/>
    <mergeCell ref="G6:G10"/>
    <mergeCell ref="I6:I10"/>
    <mergeCell ref="H6:H10"/>
    <mergeCell ref="B6:B10"/>
    <mergeCell ref="C6:C10"/>
    <mergeCell ref="K6:K10"/>
    <mergeCell ref="D6:D11"/>
    <mergeCell ref="F6:F10"/>
    <mergeCell ref="O6:T7"/>
    <mergeCell ref="U6:U10"/>
    <mergeCell ref="V6:V10"/>
    <mergeCell ref="W6:W10"/>
    <mergeCell ref="O10:T10"/>
  </mergeCells>
  <phoneticPr fontId="2"/>
  <conditionalFormatting sqref="G14:J513">
    <cfRule type="expression" dxfId="8" priority="11" stopIfTrue="1">
      <formula>AND($E14&lt;&gt;"",G14="")</formula>
    </cfRule>
  </conditionalFormatting>
  <conditionalFormatting sqref="K14:K513">
    <cfRule type="expression" dxfId="7" priority="12" stopIfTrue="1">
      <formula>AND($E14&lt;&gt;"",K14="")</formula>
    </cfRule>
  </conditionalFormatting>
  <conditionalFormatting sqref="K6:K10">
    <cfRule type="expression" dxfId="6" priority="13" stopIfTrue="1">
      <formula>#REF!</formula>
    </cfRule>
  </conditionalFormatting>
  <conditionalFormatting sqref="E11">
    <cfRule type="cellIs" dxfId="5" priority="14" stopIfTrue="1" operator="equal">
      <formula>"商品名からコードを検索　商品コード→"</formula>
    </cfRule>
  </conditionalFormatting>
  <conditionalFormatting sqref="S14:S513">
    <cfRule type="expression" dxfId="4" priority="6" stopIfTrue="1">
      <formula>AND(N14=2,S14="")</formula>
    </cfRule>
  </conditionalFormatting>
  <conditionalFormatting sqref="T14:T513">
    <cfRule type="expression" dxfId="3" priority="7" stopIfTrue="1">
      <formula>AND(N14=2,T14="")</formula>
    </cfRule>
  </conditionalFormatting>
  <conditionalFormatting sqref="N14:N513">
    <cfRule type="expression" dxfId="2" priority="8" stopIfTrue="1">
      <formula>AND(F14&lt;&gt;"",$B$3="個人",N14="")</formula>
    </cfRule>
  </conditionalFormatting>
  <conditionalFormatting sqref="N6:N9 O8:R9 S9:T9 O6:T7">
    <cfRule type="expression" dxfId="1" priority="9" stopIfTrue="1">
      <formula>$B$3="個人"</formula>
    </cfRule>
  </conditionalFormatting>
  <conditionalFormatting sqref="M14:M513">
    <cfRule type="expression" dxfId="0" priority="10" stopIfTrue="1">
      <formula>AND(G14&lt;&gt;"",G14&lt;&gt;401968,G14&lt;&gt;500440,G14&lt;&gt;400496,G14&lt;&gt;401709,G14&lt;&gt;401714,G14&lt;&gt;612204,G14&lt;&gt;612349,G14&lt;&gt;401567,M14="")</formula>
    </cfRule>
  </conditionalFormatting>
  <dataValidations xWindow="888" yWindow="389" count="22">
    <dataValidation imeMode="disabled" allowBlank="1" showInputMessage="1" showErrorMessage="1" sqref="U14" xr:uid="{00000000-0002-0000-0200-000000000000}"/>
    <dataValidation imeMode="off" allowBlank="1" showInputMessage="1" showErrorMessage="1" sqref="F14:F65536 R13" xr:uid="{00000000-0002-0000-0200-000001000000}"/>
    <dataValidation imeMode="on" allowBlank="1" showInputMessage="1" showErrorMessage="1" sqref="B13:C13 G13:J13 P13:Q13 T13" xr:uid="{00000000-0002-0000-0200-000002000000}"/>
    <dataValidation type="textLength" imeMode="fullKatakana" allowBlank="1" showInputMessage="1" showErrorMessage="1" promptTitle="セイ（全角カナ）" prompt="例）ニホン" sqref="I14:I513" xr:uid="{00000000-0002-0000-0200-000003000000}">
      <formula1>1</formula1>
      <formula2>10</formula2>
    </dataValidation>
    <dataValidation type="textLength" imeMode="fullKatakana" allowBlank="1" showInputMessage="1" showErrorMessage="1" promptTitle="メイ（全角カナ）" prompt="例）タロウ" sqref="J14:J513" xr:uid="{00000000-0002-0000-0200-000004000000}">
      <formula1>1</formula1>
      <formula2>10</formula2>
    </dataValidation>
    <dataValidation type="textLength" imeMode="fullKatakana" allowBlank="1" showInputMessage="1" showErrorMessage="1" promptTitle="フリガナ（全角）" prompt="姓と名の間に全角スペースを入力してください。_x000a_例：　ニホン　タロウ" sqref="C14:C513" xr:uid="{00000000-0002-0000-0200-000005000000}">
      <formula1>1</formula1>
      <formula2>10</formula2>
    </dataValidation>
    <dataValidation type="textLength" imeMode="on" allowBlank="1" showInputMessage="1" showErrorMessage="1" promptTitle="名前（全角）" prompt="姓と名の間に全角スペースを入力してください。_x000a_例： 日本　太郎" sqref="B14:B513" xr:uid="{00000000-0002-0000-0200-000006000000}">
      <formula1>1</formula1>
      <formula2>10</formula2>
    </dataValidation>
    <dataValidation type="textLength" imeMode="hiragana" allowBlank="1" showInputMessage="1" showErrorMessage="1" promptTitle="姓（全角）" prompt="例） 日本" sqref="G14:G513" xr:uid="{00000000-0002-0000-0200-000007000000}">
      <formula1>1</formula1>
      <formula2>10</formula2>
    </dataValidation>
    <dataValidation type="textLength" imeMode="hiragana" allowBlank="1" showInputMessage="1" showErrorMessage="1" promptTitle="名（全角）" prompt="例） 太郎" sqref="H14:H513" xr:uid="{00000000-0002-0000-0200-000008000000}">
      <formula1>1</formula1>
      <formula2>10</formula2>
    </dataValidation>
    <dataValidation type="textLength" imeMode="disabled" allowBlank="1" showInputMessage="1" showErrorMessage="1" promptTitle="メールアドレス（半角）" prompt="例） tarou@itec.co.jp" sqref="K14:K513" xr:uid="{00000000-0002-0000-0200-000009000000}">
      <formula1>1</formula1>
      <formula2>60</formula2>
    </dataValidation>
    <dataValidation type="list" allowBlank="1" showInputMessage="1" showErrorMessage="1" sqref="E14:E513" xr:uid="{00000000-0002-0000-0200-00000A000000}">
      <formula1>商品</formula1>
    </dataValidation>
    <dataValidation imeMode="hiragana" allowBlank="1" showInputMessage="1" showErrorMessage="1" promptTitle="住所１（全角）" prompt="都道府県から番地までを全角で入力してください。_x000a_例） 東京都中央区日本橋箱崎町１７－９_x000a_建物・ビル名は右欄の住所２に入力してください。" sqref="P14:P513" xr:uid="{00000000-0002-0000-0200-00000B000000}"/>
    <dataValidation imeMode="halfAlpha" allowBlank="1" showInputMessage="1" showErrorMessage="1" sqref="L13:M13" xr:uid="{00000000-0002-0000-0200-00000C000000}"/>
    <dataValidation type="textLength" imeMode="disabled" operator="equal" allowBlank="1" showInputMessage="1" showErrorMessage="1" promptTitle="郵便番号（半角）" prompt="ハイフン（-） 無しの数字7桁で入力してください。" sqref="O14:O513" xr:uid="{00000000-0002-0000-0200-00000D000000}">
      <formula1>7</formula1>
    </dataValidation>
    <dataValidation imeMode="hiragana" allowBlank="1" showInputMessage="1" showErrorMessage="1" promptTitle="住所２（全角）" prompt="建物名を入力してください。_x000a_例） 箱崎升喜ビル" sqref="Q14:Q513" xr:uid="{00000000-0002-0000-0200-00000E000000}"/>
    <dataValidation imeMode="off" allowBlank="1" showInputMessage="1" showErrorMessage="1" promptTitle="電話番号（半角）" prompt="ハイフン付で入力してください。_x000a_例） 03-5652-6065" sqref="R14:R513" xr:uid="{00000000-0002-0000-0200-00000F000000}"/>
    <dataValidation type="textLength" imeMode="hiragana" allowBlank="1" showInputMessage="1" showErrorMessage="1" promptTitle="会社名（全角）" prompt="例） 株式会社アイテック" sqref="S14:S513" xr:uid="{00000000-0002-0000-0200-000010000000}">
      <formula1>1</formula1>
      <formula2>20</formula2>
    </dataValidation>
    <dataValidation type="textLength" imeMode="hiragana" allowBlank="1" showInputMessage="1" showErrorMessage="1" promptTitle="部署名（全角）" prompt="例） 営業本部　法人営業部" sqref="T14:T513" xr:uid="{00000000-0002-0000-0200-000011000000}">
      <formula1>1</formula1>
      <formula2>30</formula2>
    </dataValidation>
    <dataValidation type="list" imeMode="disabled" allowBlank="1" showInputMessage="1" showErrorMessage="1" promptTitle="発送先が「個人」の場合のみ入力してください。" prompt="申込書シートの発送先を「個人」に指定していることを確認して下さい。_x000a_1: 自宅宛_x000a_2: 勤務先_x000a_勤務先を選択された場合は、以降の会社名と部署名も必ず入力してください。" sqref="N14:N513" xr:uid="{00000000-0002-0000-0200-000012000000}">
      <formula1>"1,2"</formula1>
    </dataValidation>
    <dataValidation type="list" imeMode="disabled" allowBlank="1" showInputMessage="1" showErrorMessage="1" promptTitle="模試受験地は全国統一公開模試を含む商品のみ選択可能です。" prompt="上記以外の商品は入力の必要はありません。_x000a_1: 自宅・会社_x000a_2: ITEC東京会場_x000a_3: ITEC大阪会場" sqref="M14:M513" xr:uid="{00000000-0002-0000-0200-000013000000}">
      <formula1>"1,2,3"</formula1>
    </dataValidation>
    <dataValidation imeMode="hiragana" allowBlank="1" showInputMessage="1" showErrorMessage="1" sqref="S13" xr:uid="{00000000-0002-0000-0200-000014000000}"/>
    <dataValidation type="list" imeMode="disabled" allowBlank="1" showInputMessage="1" showErrorMessage="1" promptTitle="模試受験地は全国統一公開模試を含む商品のみ選択可能です。" prompt="上記以外の商品は入力の必要はありません。_x000a_1: 自宅・会社_x000a_2: ITEC東京会場_x000a_3: ITEC大阪会場_x000a_4: ITEC名古屋会場" sqref="L14:L513" xr:uid="{00000000-0002-0000-0200-000015000000}">
      <formula1>"1,2,3,4"</formula1>
    </dataValidation>
  </dataValidations>
  <pageMargins left="0.2" right="0.16" top="0.16" bottom="0.16" header="0.47" footer="0.51181102362204722"/>
  <pageSetup paperSize="9" scale="50"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AR200"/>
  <sheetViews>
    <sheetView workbookViewId="0">
      <selection activeCell="K2" sqref="K2"/>
    </sheetView>
  </sheetViews>
  <sheetFormatPr defaultColWidth="9" defaultRowHeight="13.5" x14ac:dyDescent="0.15"/>
  <cols>
    <col min="1" max="1" width="11.125" style="8" customWidth="1"/>
    <col min="2" max="2" width="10.625" style="8" customWidth="1"/>
    <col min="3" max="3" width="18.375" style="8" customWidth="1"/>
    <col min="4" max="4" width="9.625" style="8" customWidth="1"/>
    <col min="5" max="5" width="14.125" style="8" customWidth="1"/>
    <col min="6" max="6" width="8" style="8" customWidth="1"/>
    <col min="7" max="7" width="4.875" style="8" customWidth="1"/>
    <col min="8" max="8" width="20.375" style="8" customWidth="1"/>
    <col min="9" max="9" width="23.375" style="8" customWidth="1"/>
    <col min="10" max="10" width="19.5" style="8" customWidth="1"/>
    <col min="11" max="11" width="55" style="13" customWidth="1"/>
    <col min="12" max="12" width="7.125" style="8" customWidth="1"/>
    <col min="13" max="13" width="14.875" style="8" customWidth="1"/>
    <col min="14" max="14" width="9.875" style="8" customWidth="1"/>
    <col min="15" max="15" width="9.5" style="8" customWidth="1"/>
    <col min="16" max="16" width="5.75" style="8" customWidth="1"/>
    <col min="17" max="17" width="6.75" style="8" customWidth="1"/>
    <col min="18" max="19" width="8.625" style="8" customWidth="1"/>
    <col min="20" max="20" width="22.625" style="13" customWidth="1"/>
    <col min="21" max="21" width="16.375" style="8" customWidth="1"/>
    <col min="22" max="22" width="16.875" style="8" customWidth="1"/>
    <col min="23" max="23" width="14.875" style="8" customWidth="1"/>
    <col min="24" max="24" width="11.125" style="8" customWidth="1"/>
    <col min="25" max="25" width="13" style="8" customWidth="1"/>
    <col min="26" max="26" width="18.25" style="8" customWidth="1"/>
    <col min="27" max="27" width="13" style="8" customWidth="1"/>
    <col min="28" max="28" width="14.875" style="8" customWidth="1"/>
    <col min="29" max="29" width="14.375" style="8" customWidth="1"/>
    <col min="30" max="30" width="29.625" style="8" customWidth="1"/>
    <col min="31" max="31" width="12.375" style="9" customWidth="1"/>
    <col min="32" max="33" width="15" style="8" customWidth="1"/>
    <col min="34" max="34" width="16.25" style="8" customWidth="1"/>
    <col min="35" max="35" width="12.5" style="8" customWidth="1"/>
    <col min="36" max="36" width="14.375" style="8" customWidth="1"/>
    <col min="37" max="37" width="19.625" style="8" customWidth="1"/>
    <col min="38" max="38" width="14.375" style="8" customWidth="1"/>
    <col min="39" max="39" width="21.875" style="8" customWidth="1"/>
    <col min="40" max="40" width="21.375" style="8" customWidth="1"/>
    <col min="41" max="41" width="16.25" style="8" customWidth="1"/>
    <col min="42" max="43" width="8.625" style="8" customWidth="1"/>
    <col min="44" max="44" width="14" style="8" customWidth="1"/>
    <col min="45" max="16384" width="9" style="8"/>
  </cols>
  <sheetData>
    <row r="1" spans="1:44" s="3" customFormat="1" x14ac:dyDescent="0.15">
      <c r="A1" s="1" t="s">
        <v>17</v>
      </c>
      <c r="B1" s="1" t="s">
        <v>18</v>
      </c>
      <c r="C1" s="2" t="s">
        <v>19</v>
      </c>
      <c r="D1" s="2" t="s">
        <v>20</v>
      </c>
      <c r="E1" s="2" t="s">
        <v>21</v>
      </c>
      <c r="F1" s="2" t="s">
        <v>22</v>
      </c>
      <c r="G1" s="3" t="s">
        <v>23</v>
      </c>
      <c r="H1" s="1" t="s">
        <v>24</v>
      </c>
      <c r="I1" s="1" t="s">
        <v>25</v>
      </c>
      <c r="J1" s="1" t="s">
        <v>26</v>
      </c>
      <c r="K1" s="4" t="s">
        <v>27</v>
      </c>
      <c r="L1" s="1" t="s">
        <v>28</v>
      </c>
      <c r="M1" s="1" t="s">
        <v>29</v>
      </c>
      <c r="N1" s="1" t="s">
        <v>30</v>
      </c>
      <c r="O1" s="1" t="s">
        <v>31</v>
      </c>
      <c r="P1" s="1" t="s">
        <v>32</v>
      </c>
      <c r="Q1" s="3" t="s">
        <v>33</v>
      </c>
      <c r="R1" s="3" t="s">
        <v>34</v>
      </c>
      <c r="S1" s="1" t="s">
        <v>35</v>
      </c>
      <c r="T1" s="5" t="s">
        <v>36</v>
      </c>
      <c r="U1" s="6" t="s">
        <v>37</v>
      </c>
      <c r="V1" s="6" t="s">
        <v>38</v>
      </c>
      <c r="W1" s="6" t="s">
        <v>39</v>
      </c>
      <c r="X1" s="6" t="s">
        <v>40</v>
      </c>
      <c r="Y1" s="6" t="s">
        <v>41</v>
      </c>
      <c r="Z1" s="6" t="s">
        <v>42</v>
      </c>
      <c r="AA1" s="6" t="s">
        <v>43</v>
      </c>
      <c r="AB1" s="6" t="s">
        <v>44</v>
      </c>
      <c r="AC1" s="6" t="s">
        <v>45</v>
      </c>
      <c r="AD1" s="1" t="s">
        <v>46</v>
      </c>
      <c r="AE1" s="6" t="s">
        <v>47</v>
      </c>
      <c r="AF1" s="7" t="s">
        <v>48</v>
      </c>
      <c r="AG1" s="7" t="s">
        <v>49</v>
      </c>
      <c r="AH1" s="3" t="s">
        <v>50</v>
      </c>
      <c r="AI1" s="3" t="s">
        <v>51</v>
      </c>
      <c r="AJ1" s="3" t="s">
        <v>52</v>
      </c>
      <c r="AK1" s="3" t="s">
        <v>53</v>
      </c>
      <c r="AL1" s="3" t="s">
        <v>54</v>
      </c>
      <c r="AM1" s="3" t="s">
        <v>55</v>
      </c>
      <c r="AN1" s="3" t="s">
        <v>56</v>
      </c>
      <c r="AO1" s="3" t="s">
        <v>57</v>
      </c>
      <c r="AP1" s="7" t="s">
        <v>58</v>
      </c>
      <c r="AQ1" s="7" t="s">
        <v>59</v>
      </c>
      <c r="AR1" s="1" t="s">
        <v>60</v>
      </c>
    </row>
    <row r="2" spans="1:44" x14ac:dyDescent="0.15">
      <c r="B2" s="9"/>
      <c r="C2" s="10"/>
      <c r="F2" s="9"/>
      <c r="H2" s="9"/>
      <c r="I2" s="11" t="e">
        <f>IF(#REF!&lt;&gt;"",VLOOKUP(#REF!, コースコード表!$A$2:$C$17, 3, FALSE),"")</f>
        <v>#REF!</v>
      </c>
      <c r="J2" s="12"/>
      <c r="K2" s="11" t="e">
        <f>IF(#REF!&lt;&gt;"",VLOOKUP(#REF!, コースコード表!$A$2:$C$17, 2, FALSE),"")</f>
        <v>#REF!</v>
      </c>
      <c r="L2" s="9"/>
      <c r="M2" s="9"/>
      <c r="N2" s="9"/>
      <c r="O2" s="9"/>
      <c r="P2" s="9"/>
      <c r="S2" s="9"/>
      <c r="T2" s="11" t="e">
        <f>IF(#REF!&lt;&gt;"",#REF!,"")</f>
        <v>#REF!</v>
      </c>
      <c r="AD2" s="11" t="e">
        <f>IF(#REF!&lt;&gt;"",#REF!,"")</f>
        <v>#REF!</v>
      </c>
      <c r="AR2" s="9"/>
    </row>
    <row r="3" spans="1:44" x14ac:dyDescent="0.15">
      <c r="F3" s="9"/>
      <c r="I3" s="11" t="e">
        <f>IF(#REF!&lt;&gt;"",VLOOKUP(#REF!, コースコード表!$A$2:$C$17, 3, FALSE),"")</f>
        <v>#REF!</v>
      </c>
      <c r="J3" s="12"/>
      <c r="K3" s="11" t="e">
        <f>IF(#REF!&lt;&gt;"",VLOOKUP(#REF!, コースコード表!$A$2:$C$17, 2, FALSE),"")</f>
        <v>#REF!</v>
      </c>
      <c r="T3" s="11" t="e">
        <f>IF(#REF!&lt;&gt;"",#REF!,"")</f>
        <v>#REF!</v>
      </c>
      <c r="AD3" s="11" t="e">
        <f>IF(#REF!&lt;&gt;"",#REF!,"")</f>
        <v>#REF!</v>
      </c>
    </row>
    <row r="4" spans="1:44" x14ac:dyDescent="0.15">
      <c r="F4" s="9"/>
      <c r="I4" s="11" t="e">
        <f>IF(#REF!&lt;&gt;"",VLOOKUP(#REF!, コースコード表!$A$2:$C$17, 3, FALSE),"")</f>
        <v>#REF!</v>
      </c>
      <c r="J4" s="12"/>
      <c r="K4" s="11" t="e">
        <f>IF(#REF!&lt;&gt;"",VLOOKUP(#REF!, コースコード表!$A$2:$C$17, 2, FALSE),"")</f>
        <v>#REF!</v>
      </c>
      <c r="T4" s="11" t="e">
        <f>IF(#REF!&lt;&gt;"",#REF!,"")</f>
        <v>#REF!</v>
      </c>
      <c r="AD4" s="11" t="e">
        <f>IF(#REF!&lt;&gt;"",#REF!,"")</f>
        <v>#REF!</v>
      </c>
    </row>
    <row r="5" spans="1:44" x14ac:dyDescent="0.15">
      <c r="F5" s="9"/>
      <c r="I5" s="11" t="e">
        <f>IF(#REF!&lt;&gt;"",VLOOKUP(#REF!, コースコード表!$A$2:$C$17, 3, FALSE),"")</f>
        <v>#REF!</v>
      </c>
      <c r="J5" s="12"/>
      <c r="K5" s="11" t="e">
        <f>IF(#REF!&lt;&gt;"",VLOOKUP(#REF!, コースコード表!$A$2:$C$17, 2, FALSE),"")</f>
        <v>#REF!</v>
      </c>
      <c r="T5" s="11" t="e">
        <f>IF(#REF!&lt;&gt;"",#REF!,"")</f>
        <v>#REF!</v>
      </c>
      <c r="AD5" s="11" t="e">
        <f>IF(#REF!&lt;&gt;"",#REF!,"")</f>
        <v>#REF!</v>
      </c>
    </row>
    <row r="6" spans="1:44" x14ac:dyDescent="0.15">
      <c r="F6" s="9"/>
      <c r="I6" s="11" t="e">
        <f>IF(#REF!&lt;&gt;"",VLOOKUP(#REF!, コースコード表!$A$2:$C$17, 3, FALSE),"")</f>
        <v>#REF!</v>
      </c>
      <c r="J6" s="12"/>
      <c r="K6" s="11" t="e">
        <f>IF(#REF!&lt;&gt;"",VLOOKUP(#REF!, コースコード表!$A$2:$C$17, 2, FALSE),"")</f>
        <v>#REF!</v>
      </c>
      <c r="T6" s="11" t="e">
        <f>IF(#REF!&lt;&gt;"",#REF!,"")</f>
        <v>#REF!</v>
      </c>
      <c r="AD6" s="11" t="e">
        <f>IF(#REF!&lt;&gt;"",#REF!,"")</f>
        <v>#REF!</v>
      </c>
    </row>
    <row r="7" spans="1:44" x14ac:dyDescent="0.15">
      <c r="F7" s="9"/>
      <c r="I7" s="11" t="e">
        <f>IF(#REF!&lt;&gt;"",VLOOKUP(#REF!, コースコード表!$A$2:$C$17, 3, FALSE),"")</f>
        <v>#REF!</v>
      </c>
      <c r="J7" s="12"/>
      <c r="K7" s="11" t="e">
        <f>IF(#REF!&lt;&gt;"",VLOOKUP(#REF!, コースコード表!$A$2:$C$17, 2, FALSE),"")</f>
        <v>#REF!</v>
      </c>
      <c r="T7" s="11" t="e">
        <f>IF(#REF!&lt;&gt;"",#REF!,"")</f>
        <v>#REF!</v>
      </c>
      <c r="AD7" s="11" t="e">
        <f>IF(#REF!&lt;&gt;"",#REF!,"")</f>
        <v>#REF!</v>
      </c>
    </row>
    <row r="8" spans="1:44" x14ac:dyDescent="0.15">
      <c r="F8" s="9"/>
      <c r="I8" s="11" t="e">
        <f>IF(#REF!&lt;&gt;"",VLOOKUP(#REF!, コースコード表!$A$2:$C$17, 3, FALSE),"")</f>
        <v>#REF!</v>
      </c>
      <c r="J8" s="12"/>
      <c r="K8" s="11" t="e">
        <f>IF(#REF!&lt;&gt;"",VLOOKUP(#REF!, コースコード表!$A$2:$C$17, 2, FALSE),"")</f>
        <v>#REF!</v>
      </c>
      <c r="T8" s="11" t="e">
        <f>IF(#REF!&lt;&gt;"",#REF!,"")</f>
        <v>#REF!</v>
      </c>
      <c r="AD8" s="11" t="e">
        <f>IF(#REF!&lt;&gt;"",#REF!,"")</f>
        <v>#REF!</v>
      </c>
    </row>
    <row r="9" spans="1:44" x14ac:dyDescent="0.15">
      <c r="F9" s="9"/>
      <c r="I9" s="11" t="e">
        <f>IF(#REF!&lt;&gt;"",VLOOKUP(#REF!, コースコード表!$A$2:$C$17, 3, FALSE),"")</f>
        <v>#REF!</v>
      </c>
      <c r="J9" s="12"/>
      <c r="K9" s="11" t="e">
        <f>IF(#REF!&lt;&gt;"",VLOOKUP(#REF!, コースコード表!$A$2:$C$17, 2, FALSE),"")</f>
        <v>#REF!</v>
      </c>
      <c r="T9" s="11" t="e">
        <f>IF(#REF!&lt;&gt;"",#REF!,"")</f>
        <v>#REF!</v>
      </c>
      <c r="AD9" s="11" t="e">
        <f>IF(#REF!&lt;&gt;"",#REF!,"")</f>
        <v>#REF!</v>
      </c>
    </row>
    <row r="10" spans="1:44" x14ac:dyDescent="0.15">
      <c r="F10" s="9"/>
      <c r="I10" s="11" t="e">
        <f>IF(#REF!&lt;&gt;"",VLOOKUP(#REF!, コースコード表!$A$2:$C$17, 3, FALSE),"")</f>
        <v>#REF!</v>
      </c>
      <c r="J10" s="12"/>
      <c r="K10" s="11" t="e">
        <f>IF(#REF!&lt;&gt;"",VLOOKUP(#REF!, コースコード表!$A$2:$C$17, 2, FALSE),"")</f>
        <v>#REF!</v>
      </c>
      <c r="T10" s="11" t="e">
        <f>IF(#REF!&lt;&gt;"",#REF!,"")</f>
        <v>#REF!</v>
      </c>
      <c r="AD10" s="11" t="e">
        <f>IF(#REF!&lt;&gt;"",#REF!,"")</f>
        <v>#REF!</v>
      </c>
    </row>
    <row r="11" spans="1:44" x14ac:dyDescent="0.15">
      <c r="F11" s="9"/>
      <c r="I11" s="11" t="e">
        <f>IF(#REF!&lt;&gt;"",VLOOKUP(#REF!, コースコード表!$A$2:$C$17, 3, FALSE),"")</f>
        <v>#REF!</v>
      </c>
      <c r="J11" s="12"/>
      <c r="K11" s="11" t="e">
        <f>IF(#REF!&lt;&gt;"",VLOOKUP(#REF!, コースコード表!$A$2:$C$17, 2, FALSE),"")</f>
        <v>#REF!</v>
      </c>
      <c r="T11" s="11" t="e">
        <f>IF(#REF!&lt;&gt;"",#REF!,"")</f>
        <v>#REF!</v>
      </c>
      <c r="AD11" s="11" t="e">
        <f>IF(#REF!&lt;&gt;"",#REF!,"")</f>
        <v>#REF!</v>
      </c>
    </row>
    <row r="12" spans="1:44" x14ac:dyDescent="0.15">
      <c r="F12" s="9"/>
      <c r="I12" s="11" t="e">
        <f>IF(#REF!&lt;&gt;"",VLOOKUP(#REF!, コースコード表!$A$2:$C$17, 3, FALSE),"")</f>
        <v>#REF!</v>
      </c>
      <c r="J12" s="12"/>
      <c r="K12" s="11" t="e">
        <f>IF(#REF!&lt;&gt;"",VLOOKUP(#REF!, コースコード表!$A$2:$C$17, 2, FALSE),"")</f>
        <v>#REF!</v>
      </c>
      <c r="T12" s="11" t="e">
        <f>IF(#REF!&lt;&gt;"",#REF!,"")</f>
        <v>#REF!</v>
      </c>
      <c r="AD12" s="11" t="e">
        <f>IF(#REF!&lt;&gt;"",#REF!,"")</f>
        <v>#REF!</v>
      </c>
    </row>
    <row r="13" spans="1:44" x14ac:dyDescent="0.15">
      <c r="F13" s="9"/>
      <c r="I13" s="11" t="e">
        <f>IF(#REF!&lt;&gt;"",VLOOKUP(#REF!, コースコード表!$A$2:$C$17, 3, FALSE),"")</f>
        <v>#REF!</v>
      </c>
      <c r="J13" s="12"/>
      <c r="K13" s="11" t="e">
        <f>IF(#REF!&lt;&gt;"",VLOOKUP(#REF!, コースコード表!$A$2:$C$17, 2, FALSE),"")</f>
        <v>#REF!</v>
      </c>
      <c r="T13" s="11" t="e">
        <f>IF(#REF!&lt;&gt;"",#REF!,"")</f>
        <v>#REF!</v>
      </c>
      <c r="AD13" s="11" t="e">
        <f>IF(#REF!&lt;&gt;"",#REF!,"")</f>
        <v>#REF!</v>
      </c>
    </row>
    <row r="14" spans="1:44" x14ac:dyDescent="0.15">
      <c r="F14" s="9"/>
      <c r="I14" s="11" t="e">
        <f>IF(#REF!&lt;&gt;"",VLOOKUP(#REF!, コースコード表!$A$2:$C$17, 3, FALSE),"")</f>
        <v>#REF!</v>
      </c>
      <c r="J14" s="12"/>
      <c r="K14" s="11" t="e">
        <f>IF(#REF!&lt;&gt;"",VLOOKUP(#REF!, コースコード表!$A$2:$C$17, 2, FALSE),"")</f>
        <v>#REF!</v>
      </c>
      <c r="T14" s="11" t="e">
        <f>IF(#REF!&lt;&gt;"",#REF!,"")</f>
        <v>#REF!</v>
      </c>
      <c r="AD14" s="11" t="e">
        <f>IF(#REF!&lt;&gt;"",#REF!,"")</f>
        <v>#REF!</v>
      </c>
    </row>
    <row r="15" spans="1:44" x14ac:dyDescent="0.15">
      <c r="F15" s="9"/>
      <c r="I15" s="11" t="e">
        <f>IF(#REF!&lt;&gt;"",VLOOKUP(#REF!, コースコード表!$A$2:$C$17, 3, FALSE),"")</f>
        <v>#REF!</v>
      </c>
      <c r="J15" s="12"/>
      <c r="K15" s="11" t="e">
        <f>IF(#REF!&lt;&gt;"",VLOOKUP(#REF!, コースコード表!$A$2:$C$17, 2, FALSE),"")</f>
        <v>#REF!</v>
      </c>
      <c r="T15" s="11" t="e">
        <f>IF(#REF!&lt;&gt;"",#REF!,"")</f>
        <v>#REF!</v>
      </c>
      <c r="AD15" s="11" t="e">
        <f>IF(#REF!&lt;&gt;"",#REF!,"")</f>
        <v>#REF!</v>
      </c>
    </row>
    <row r="16" spans="1:44" x14ac:dyDescent="0.15">
      <c r="F16" s="9"/>
      <c r="I16" s="11" t="e">
        <f>IF(#REF!&lt;&gt;"",VLOOKUP(#REF!, コースコード表!$A$2:$C$17, 3, FALSE),"")</f>
        <v>#REF!</v>
      </c>
      <c r="J16" s="12"/>
      <c r="K16" s="11" t="e">
        <f>IF(#REF!&lt;&gt;"",VLOOKUP(#REF!, コースコード表!$A$2:$C$17, 2, FALSE),"")</f>
        <v>#REF!</v>
      </c>
      <c r="T16" s="11" t="e">
        <f>IF(#REF!&lt;&gt;"",#REF!,"")</f>
        <v>#REF!</v>
      </c>
      <c r="AD16" s="11" t="e">
        <f>IF(#REF!&lt;&gt;"",#REF!,"")</f>
        <v>#REF!</v>
      </c>
    </row>
    <row r="17" spans="6:30" x14ac:dyDescent="0.15">
      <c r="F17" s="9"/>
      <c r="I17" s="11" t="e">
        <f>IF(#REF!&lt;&gt;"",VLOOKUP(#REF!, コースコード表!$A$2:$C$17, 3, FALSE),"")</f>
        <v>#REF!</v>
      </c>
      <c r="J17" s="12"/>
      <c r="K17" s="11" t="e">
        <f>IF(#REF!&lt;&gt;"",VLOOKUP(#REF!, コースコード表!$A$2:$C$17, 2, FALSE),"")</f>
        <v>#REF!</v>
      </c>
      <c r="T17" s="11" t="e">
        <f>IF(#REF!&lt;&gt;"",#REF!,"")</f>
        <v>#REF!</v>
      </c>
      <c r="AD17" s="11" t="e">
        <f>IF(#REF!&lt;&gt;"",#REF!,"")</f>
        <v>#REF!</v>
      </c>
    </row>
    <row r="18" spans="6:30" x14ac:dyDescent="0.15">
      <c r="F18" s="9"/>
      <c r="I18" s="11" t="e">
        <f>IF(#REF!&lt;&gt;"",VLOOKUP(#REF!, コースコード表!$A$2:$C$17, 3, FALSE),"")</f>
        <v>#REF!</v>
      </c>
      <c r="J18" s="12"/>
      <c r="K18" s="11" t="e">
        <f>IF(#REF!&lt;&gt;"",VLOOKUP(#REF!, コースコード表!$A$2:$C$17, 2, FALSE),"")</f>
        <v>#REF!</v>
      </c>
      <c r="T18" s="11" t="e">
        <f>IF(#REF!&lt;&gt;"",#REF!,"")</f>
        <v>#REF!</v>
      </c>
      <c r="AD18" s="11" t="e">
        <f>IF(#REF!&lt;&gt;"",#REF!,"")</f>
        <v>#REF!</v>
      </c>
    </row>
    <row r="19" spans="6:30" x14ac:dyDescent="0.15">
      <c r="F19" s="9"/>
      <c r="I19" s="11" t="e">
        <f>IF(#REF!&lt;&gt;"",VLOOKUP(#REF!, コースコード表!$A$2:$C$17, 3, FALSE),"")</f>
        <v>#REF!</v>
      </c>
      <c r="J19" s="12"/>
      <c r="K19" s="11" t="e">
        <f>IF(#REF!&lt;&gt;"",VLOOKUP(#REF!, コースコード表!$A$2:$C$17, 2, FALSE),"")</f>
        <v>#REF!</v>
      </c>
      <c r="T19" s="11" t="e">
        <f>IF(#REF!&lt;&gt;"",#REF!,"")</f>
        <v>#REF!</v>
      </c>
      <c r="AD19" s="11" t="e">
        <f>IF(#REF!&lt;&gt;"",#REF!,"")</f>
        <v>#REF!</v>
      </c>
    </row>
    <row r="20" spans="6:30" x14ac:dyDescent="0.15">
      <c r="F20" s="9"/>
      <c r="I20" s="11" t="e">
        <f>IF(#REF!&lt;&gt;"",VLOOKUP(#REF!, コースコード表!$A$2:$C$17, 3, FALSE),"")</f>
        <v>#REF!</v>
      </c>
      <c r="J20" s="12"/>
      <c r="K20" s="11" t="e">
        <f>IF(#REF!&lt;&gt;"",VLOOKUP(#REF!, コースコード表!$A$2:$C$17, 2, FALSE),"")</f>
        <v>#REF!</v>
      </c>
      <c r="T20" s="11" t="e">
        <f>IF(#REF!&lt;&gt;"",#REF!,"")</f>
        <v>#REF!</v>
      </c>
      <c r="AD20" s="11" t="e">
        <f>IF(#REF!&lt;&gt;"",#REF!,"")</f>
        <v>#REF!</v>
      </c>
    </row>
    <row r="21" spans="6:30" x14ac:dyDescent="0.15">
      <c r="F21" s="9"/>
      <c r="I21" s="11" t="e">
        <f>IF(#REF!&lt;&gt;"",VLOOKUP(#REF!, コースコード表!$A$2:$C$17, 3, FALSE),"")</f>
        <v>#REF!</v>
      </c>
      <c r="J21" s="12"/>
      <c r="K21" s="11" t="e">
        <f>IF(#REF!&lt;&gt;"",VLOOKUP(#REF!, コースコード表!$A$2:$C$17, 2, FALSE),"")</f>
        <v>#REF!</v>
      </c>
      <c r="T21" s="11" t="e">
        <f>IF(#REF!&lt;&gt;"",#REF!,"")</f>
        <v>#REF!</v>
      </c>
      <c r="AD21" s="11" t="e">
        <f>IF(#REF!&lt;&gt;"",#REF!,"")</f>
        <v>#REF!</v>
      </c>
    </row>
    <row r="22" spans="6:30" x14ac:dyDescent="0.15">
      <c r="F22" s="9"/>
      <c r="I22" s="11" t="e">
        <f>IF(#REF!&lt;&gt;"",VLOOKUP(#REF!, コースコード表!$A$2:$C$17, 3, FALSE),"")</f>
        <v>#REF!</v>
      </c>
      <c r="J22" s="12"/>
      <c r="K22" s="11" t="e">
        <f>IF(#REF!&lt;&gt;"",VLOOKUP(#REF!, コースコード表!$A$2:$C$17, 2, FALSE),"")</f>
        <v>#REF!</v>
      </c>
      <c r="T22" s="11" t="e">
        <f>IF(#REF!&lt;&gt;"",#REF!,"")</f>
        <v>#REF!</v>
      </c>
      <c r="AD22" s="11" t="e">
        <f>IF(#REF!&lt;&gt;"",#REF!,"")</f>
        <v>#REF!</v>
      </c>
    </row>
    <row r="23" spans="6:30" x14ac:dyDescent="0.15">
      <c r="F23" s="9"/>
      <c r="I23" s="11" t="e">
        <f>IF(#REF!&lt;&gt;"",VLOOKUP(#REF!, コースコード表!$A$2:$C$17, 3, FALSE),"")</f>
        <v>#REF!</v>
      </c>
      <c r="J23" s="12"/>
      <c r="K23" s="11" t="e">
        <f>IF(#REF!&lt;&gt;"",VLOOKUP(#REF!, コースコード表!$A$2:$C$17, 2, FALSE),"")</f>
        <v>#REF!</v>
      </c>
      <c r="T23" s="11" t="e">
        <f>IF(#REF!&lt;&gt;"",#REF!,"")</f>
        <v>#REF!</v>
      </c>
      <c r="AD23" s="11" t="e">
        <f>IF(#REF!&lt;&gt;"",#REF!,"")</f>
        <v>#REF!</v>
      </c>
    </row>
    <row r="24" spans="6:30" x14ac:dyDescent="0.15">
      <c r="F24" s="9"/>
      <c r="I24" s="11" t="e">
        <f>IF(#REF!&lt;&gt;"",VLOOKUP(#REF!, コースコード表!$A$2:$C$17, 3, FALSE),"")</f>
        <v>#REF!</v>
      </c>
      <c r="J24" s="12"/>
      <c r="K24" s="11" t="e">
        <f>IF(#REF!&lt;&gt;"",VLOOKUP(#REF!, コースコード表!$A$2:$C$17, 2, FALSE),"")</f>
        <v>#REF!</v>
      </c>
      <c r="T24" s="11" t="e">
        <f>IF(#REF!&lt;&gt;"",#REF!,"")</f>
        <v>#REF!</v>
      </c>
      <c r="AD24" s="11" t="e">
        <f>IF(#REF!&lt;&gt;"",#REF!,"")</f>
        <v>#REF!</v>
      </c>
    </row>
    <row r="25" spans="6:30" x14ac:dyDescent="0.15">
      <c r="F25" s="9"/>
      <c r="I25" s="11" t="e">
        <f>IF(#REF!&lt;&gt;"",VLOOKUP(#REF!, コースコード表!$A$2:$C$17, 3, FALSE),"")</f>
        <v>#REF!</v>
      </c>
      <c r="J25" s="12"/>
      <c r="K25" s="11" t="e">
        <f>IF(#REF!&lt;&gt;"",VLOOKUP(#REF!, コースコード表!$A$2:$C$17, 2, FALSE),"")</f>
        <v>#REF!</v>
      </c>
      <c r="T25" s="11" t="e">
        <f>IF(#REF!&lt;&gt;"",#REF!,"")</f>
        <v>#REF!</v>
      </c>
      <c r="AD25" s="11" t="e">
        <f>IF(#REF!&lt;&gt;"",#REF!,"")</f>
        <v>#REF!</v>
      </c>
    </row>
    <row r="26" spans="6:30" x14ac:dyDescent="0.15">
      <c r="F26" s="9"/>
      <c r="I26" s="11" t="e">
        <f>IF(#REF!&lt;&gt;"",VLOOKUP(#REF!, コースコード表!$A$2:$C$17, 3, FALSE),"")</f>
        <v>#REF!</v>
      </c>
      <c r="J26" s="12"/>
      <c r="K26" s="11" t="e">
        <f>IF(#REF!&lt;&gt;"",VLOOKUP(#REF!, コースコード表!$A$2:$C$17, 2, FALSE),"")</f>
        <v>#REF!</v>
      </c>
      <c r="T26" s="11" t="e">
        <f>IF(#REF!&lt;&gt;"",#REF!,"")</f>
        <v>#REF!</v>
      </c>
      <c r="AD26" s="11" t="e">
        <f>IF(#REF!&lt;&gt;"",#REF!,"")</f>
        <v>#REF!</v>
      </c>
    </row>
    <row r="27" spans="6:30" x14ac:dyDescent="0.15">
      <c r="F27" s="9"/>
      <c r="I27" s="11" t="e">
        <f>IF(#REF!&lt;&gt;"",VLOOKUP(#REF!, コースコード表!$A$2:$C$17, 3, FALSE),"")</f>
        <v>#REF!</v>
      </c>
      <c r="J27" s="12"/>
      <c r="K27" s="11" t="e">
        <f>IF(#REF!&lt;&gt;"",VLOOKUP(#REF!, コースコード表!$A$2:$C$17, 2, FALSE),"")</f>
        <v>#REF!</v>
      </c>
      <c r="T27" s="11" t="e">
        <f>IF(#REF!&lt;&gt;"",#REF!,"")</f>
        <v>#REF!</v>
      </c>
      <c r="AD27" s="11" t="e">
        <f>IF(#REF!&lt;&gt;"",#REF!,"")</f>
        <v>#REF!</v>
      </c>
    </row>
    <row r="28" spans="6:30" x14ac:dyDescent="0.15">
      <c r="F28" s="9"/>
      <c r="I28" s="11" t="e">
        <f>IF(#REF!&lt;&gt;"",VLOOKUP(#REF!, コースコード表!$A$2:$C$17, 3, FALSE),"")</f>
        <v>#REF!</v>
      </c>
      <c r="J28" s="12"/>
      <c r="K28" s="11" t="e">
        <f>IF(#REF!&lt;&gt;"",VLOOKUP(#REF!, コースコード表!$A$2:$C$17, 2, FALSE),"")</f>
        <v>#REF!</v>
      </c>
      <c r="T28" s="11" t="e">
        <f>IF(#REF!&lt;&gt;"",#REF!,"")</f>
        <v>#REF!</v>
      </c>
      <c r="AD28" s="11" t="e">
        <f>IF(#REF!&lt;&gt;"",#REF!,"")</f>
        <v>#REF!</v>
      </c>
    </row>
    <row r="29" spans="6:30" x14ac:dyDescent="0.15">
      <c r="I29" s="11" t="e">
        <f>IF(#REF!&lt;&gt;"",VLOOKUP(#REF!, コースコード表!$A$2:$C$17, 3, FALSE),"")</f>
        <v>#REF!</v>
      </c>
      <c r="J29" s="12"/>
      <c r="K29" s="11" t="e">
        <f>IF(#REF!&lt;&gt;"",VLOOKUP(#REF!, コースコード表!$A$2:$C$17, 2, FALSE),"")</f>
        <v>#REF!</v>
      </c>
      <c r="T29" s="11" t="e">
        <f>IF(#REF!&lt;&gt;"",#REF!,"")</f>
        <v>#REF!</v>
      </c>
      <c r="AD29" s="11" t="e">
        <f>IF(#REF!&lt;&gt;"",#REF!,"")</f>
        <v>#REF!</v>
      </c>
    </row>
    <row r="30" spans="6:30" x14ac:dyDescent="0.15">
      <c r="I30" s="11" t="e">
        <f>IF(#REF!&lt;&gt;"",VLOOKUP(#REF!, コースコード表!$A$2:$C$17, 3, FALSE),"")</f>
        <v>#REF!</v>
      </c>
      <c r="J30" s="12"/>
      <c r="K30" s="11" t="e">
        <f>IF(#REF!&lt;&gt;"",VLOOKUP(#REF!, コースコード表!$A$2:$C$17, 2, FALSE),"")</f>
        <v>#REF!</v>
      </c>
      <c r="T30" s="11" t="e">
        <f>IF(#REF!&lt;&gt;"",#REF!,"")</f>
        <v>#REF!</v>
      </c>
      <c r="AD30" s="11" t="e">
        <f>IF(#REF!&lt;&gt;"",#REF!,"")</f>
        <v>#REF!</v>
      </c>
    </row>
    <row r="31" spans="6:30" x14ac:dyDescent="0.15">
      <c r="I31" s="11" t="e">
        <f>IF(#REF!&lt;&gt;"",VLOOKUP(#REF!, コースコード表!$A$2:$C$17, 3, FALSE),"")</f>
        <v>#REF!</v>
      </c>
      <c r="J31" s="12"/>
      <c r="K31" s="11" t="e">
        <f>IF(#REF!&lt;&gt;"",VLOOKUP(#REF!, コースコード表!$A$2:$C$17, 2, FALSE),"")</f>
        <v>#REF!</v>
      </c>
      <c r="T31" s="11" t="e">
        <f>IF(#REF!&lt;&gt;"",#REF!,"")</f>
        <v>#REF!</v>
      </c>
      <c r="AD31" s="11" t="e">
        <f>IF(#REF!&lt;&gt;"",#REF!,"")</f>
        <v>#REF!</v>
      </c>
    </row>
    <row r="32" spans="6:30" x14ac:dyDescent="0.15">
      <c r="I32" s="11" t="e">
        <f>IF(#REF!&lt;&gt;"",VLOOKUP(#REF!, コースコード表!$A$2:$C$17, 3, FALSE),"")</f>
        <v>#REF!</v>
      </c>
      <c r="J32" s="12"/>
      <c r="K32" s="11" t="e">
        <f>IF(#REF!&lt;&gt;"",VLOOKUP(#REF!, コースコード表!$A$2:$C$17, 2, FALSE),"")</f>
        <v>#REF!</v>
      </c>
      <c r="T32" s="11" t="e">
        <f>IF(#REF!&lt;&gt;"",#REF!,"")</f>
        <v>#REF!</v>
      </c>
      <c r="AD32" s="11" t="e">
        <f>IF(#REF!&lt;&gt;"",#REF!,"")</f>
        <v>#REF!</v>
      </c>
    </row>
    <row r="33" spans="9:30" x14ac:dyDescent="0.15">
      <c r="I33" s="11" t="e">
        <f>IF(#REF!&lt;&gt;"",VLOOKUP(#REF!, コースコード表!$A$2:$C$17, 3, FALSE),"")</f>
        <v>#REF!</v>
      </c>
      <c r="J33" s="12"/>
      <c r="K33" s="11" t="e">
        <f>IF(#REF!&lt;&gt;"",VLOOKUP(#REF!, コースコード表!$A$2:$C$17, 2, FALSE),"")</f>
        <v>#REF!</v>
      </c>
      <c r="T33" s="11" t="e">
        <f>IF(#REF!&lt;&gt;"",#REF!,"")</f>
        <v>#REF!</v>
      </c>
      <c r="AD33" s="11" t="e">
        <f>IF(#REF!&lt;&gt;"",#REF!,"")</f>
        <v>#REF!</v>
      </c>
    </row>
    <row r="34" spans="9:30" x14ac:dyDescent="0.15">
      <c r="I34" s="11" t="e">
        <f>IF(#REF!&lt;&gt;"",VLOOKUP(#REF!, コースコード表!$A$2:$C$17, 3, FALSE),"")</f>
        <v>#REF!</v>
      </c>
      <c r="J34" s="12"/>
      <c r="K34" s="11" t="e">
        <f>IF(#REF!&lt;&gt;"",VLOOKUP(#REF!, コースコード表!$A$2:$C$17, 2, FALSE),"")</f>
        <v>#REF!</v>
      </c>
      <c r="T34" s="11" t="e">
        <f>IF(#REF!&lt;&gt;"",#REF!,"")</f>
        <v>#REF!</v>
      </c>
      <c r="AD34" s="11" t="e">
        <f>IF(#REF!&lt;&gt;"",#REF!,"")</f>
        <v>#REF!</v>
      </c>
    </row>
    <row r="35" spans="9:30" x14ac:dyDescent="0.15">
      <c r="I35" s="11" t="e">
        <f>IF(#REF!&lt;&gt;"",VLOOKUP(#REF!, コースコード表!$A$2:$C$17, 3, FALSE),"")</f>
        <v>#REF!</v>
      </c>
      <c r="J35" s="12"/>
      <c r="K35" s="11" t="e">
        <f>IF(#REF!&lt;&gt;"",VLOOKUP(#REF!, コースコード表!$A$2:$C$17, 2, FALSE),"")</f>
        <v>#REF!</v>
      </c>
      <c r="T35" s="11" t="e">
        <f>IF(#REF!&lt;&gt;"",#REF!,"")</f>
        <v>#REF!</v>
      </c>
      <c r="AD35" s="11" t="e">
        <f>IF(#REF!&lt;&gt;"",#REF!,"")</f>
        <v>#REF!</v>
      </c>
    </row>
    <row r="36" spans="9:30" x14ac:dyDescent="0.15">
      <c r="I36" s="11" t="e">
        <f>IF(#REF!&lt;&gt;"",VLOOKUP(#REF!, コースコード表!$A$2:$C$17, 3, FALSE),"")</f>
        <v>#REF!</v>
      </c>
      <c r="J36" s="12"/>
      <c r="K36" s="11" t="e">
        <f>IF(#REF!&lt;&gt;"",VLOOKUP(#REF!, コースコード表!$A$2:$C$17, 2, FALSE),"")</f>
        <v>#REF!</v>
      </c>
      <c r="T36" s="11" t="e">
        <f>IF(#REF!&lt;&gt;"",#REF!,"")</f>
        <v>#REF!</v>
      </c>
      <c r="AD36" s="11" t="e">
        <f>IF(#REF!&lt;&gt;"",#REF!,"")</f>
        <v>#REF!</v>
      </c>
    </row>
    <row r="37" spans="9:30" x14ac:dyDescent="0.15">
      <c r="I37" s="11" t="e">
        <f>IF(#REF!&lt;&gt;"",VLOOKUP(#REF!, コースコード表!$A$2:$C$17, 3, FALSE),"")</f>
        <v>#REF!</v>
      </c>
      <c r="J37" s="12"/>
      <c r="K37" s="11" t="e">
        <f>IF(#REF!&lt;&gt;"",VLOOKUP(#REF!, コースコード表!$A$2:$C$17, 2, FALSE),"")</f>
        <v>#REF!</v>
      </c>
      <c r="T37" s="11" t="e">
        <f>IF(#REF!&lt;&gt;"",#REF!,"")</f>
        <v>#REF!</v>
      </c>
      <c r="AD37" s="11" t="e">
        <f>IF(#REF!&lt;&gt;"",#REF!,"")</f>
        <v>#REF!</v>
      </c>
    </row>
    <row r="38" spans="9:30" x14ac:dyDescent="0.15">
      <c r="I38" s="11" t="e">
        <f>IF(#REF!&lt;&gt;"",VLOOKUP(#REF!, コースコード表!$A$2:$C$17, 3, FALSE),"")</f>
        <v>#REF!</v>
      </c>
      <c r="J38" s="12"/>
      <c r="K38" s="11" t="e">
        <f>IF(#REF!&lt;&gt;"",VLOOKUP(#REF!, コースコード表!$A$2:$C$17, 2, FALSE),"")</f>
        <v>#REF!</v>
      </c>
      <c r="T38" s="11" t="e">
        <f>IF(#REF!&lt;&gt;"",#REF!,"")</f>
        <v>#REF!</v>
      </c>
      <c r="AD38" s="11" t="e">
        <f>IF(#REF!&lt;&gt;"",#REF!,"")</f>
        <v>#REF!</v>
      </c>
    </row>
    <row r="39" spans="9:30" x14ac:dyDescent="0.15">
      <c r="I39" s="11" t="e">
        <f>IF(#REF!&lt;&gt;"",VLOOKUP(#REF!, コースコード表!$A$2:$C$17, 3, FALSE),"")</f>
        <v>#REF!</v>
      </c>
      <c r="J39" s="12"/>
      <c r="K39" s="11" t="e">
        <f>IF(#REF!&lt;&gt;"",VLOOKUP(#REF!, コースコード表!$A$2:$C$17, 2, FALSE),"")</f>
        <v>#REF!</v>
      </c>
      <c r="T39" s="11" t="e">
        <f>IF(#REF!&lt;&gt;"",#REF!,"")</f>
        <v>#REF!</v>
      </c>
      <c r="AD39" s="11" t="e">
        <f>IF(#REF!&lt;&gt;"",#REF!,"")</f>
        <v>#REF!</v>
      </c>
    </row>
    <row r="40" spans="9:30" x14ac:dyDescent="0.15">
      <c r="I40" s="11" t="e">
        <f>IF(#REF!&lt;&gt;"",VLOOKUP(#REF!, コースコード表!$A$2:$C$17, 3, FALSE),"")</f>
        <v>#REF!</v>
      </c>
      <c r="J40" s="12"/>
      <c r="K40" s="11" t="e">
        <f>IF(#REF!&lt;&gt;"",VLOOKUP(#REF!, コースコード表!$A$2:$C$17, 2, FALSE),"")</f>
        <v>#REF!</v>
      </c>
      <c r="T40" s="11" t="e">
        <f>IF(#REF!&lt;&gt;"",#REF!,"")</f>
        <v>#REF!</v>
      </c>
      <c r="AD40" s="11" t="e">
        <f>IF(#REF!&lt;&gt;"",#REF!,"")</f>
        <v>#REF!</v>
      </c>
    </row>
    <row r="41" spans="9:30" x14ac:dyDescent="0.15">
      <c r="I41" s="11" t="e">
        <f>IF(#REF!&lt;&gt;"",VLOOKUP(#REF!, コースコード表!$A$2:$C$17, 3, FALSE),"")</f>
        <v>#REF!</v>
      </c>
      <c r="J41" s="12"/>
      <c r="K41" s="11" t="e">
        <f>IF(#REF!&lt;&gt;"",VLOOKUP(#REF!, コースコード表!$A$2:$C$17, 2, FALSE),"")</f>
        <v>#REF!</v>
      </c>
      <c r="T41" s="11" t="e">
        <f>IF(#REF!&lt;&gt;"",#REF!,"")</f>
        <v>#REF!</v>
      </c>
      <c r="AD41" s="11" t="e">
        <f>IF(#REF!&lt;&gt;"",#REF!,"")</f>
        <v>#REF!</v>
      </c>
    </row>
    <row r="42" spans="9:30" x14ac:dyDescent="0.15">
      <c r="I42" s="11" t="e">
        <f>IF(#REF!&lt;&gt;"",VLOOKUP(#REF!, コースコード表!$A$2:$C$17, 3, FALSE),"")</f>
        <v>#REF!</v>
      </c>
      <c r="J42" s="12"/>
      <c r="K42" s="11" t="e">
        <f>IF(#REF!&lt;&gt;"",VLOOKUP(#REF!, コースコード表!$A$2:$C$17, 2, FALSE),"")</f>
        <v>#REF!</v>
      </c>
      <c r="T42" s="11" t="e">
        <f>IF(#REF!&lt;&gt;"",#REF!,"")</f>
        <v>#REF!</v>
      </c>
      <c r="AD42" s="11" t="e">
        <f>IF(#REF!&lt;&gt;"",#REF!,"")</f>
        <v>#REF!</v>
      </c>
    </row>
    <row r="43" spans="9:30" x14ac:dyDescent="0.15">
      <c r="I43" s="11" t="e">
        <f>IF(#REF!&lt;&gt;"",VLOOKUP(#REF!, コースコード表!$A$2:$C$17, 3, FALSE),"")</f>
        <v>#REF!</v>
      </c>
      <c r="J43" s="12"/>
      <c r="K43" s="11" t="e">
        <f>IF(#REF!&lt;&gt;"",VLOOKUP(#REF!, コースコード表!$A$2:$C$17, 2, FALSE),"")</f>
        <v>#REF!</v>
      </c>
      <c r="T43" s="11" t="e">
        <f>IF(#REF!&lt;&gt;"",#REF!,"")</f>
        <v>#REF!</v>
      </c>
      <c r="AD43" s="11" t="e">
        <f>IF(#REF!&lt;&gt;"",#REF!,"")</f>
        <v>#REF!</v>
      </c>
    </row>
    <row r="44" spans="9:30" x14ac:dyDescent="0.15">
      <c r="I44" s="11" t="e">
        <f>IF(#REF!&lt;&gt;"",VLOOKUP(#REF!, コースコード表!$A$2:$C$17, 3, FALSE),"")</f>
        <v>#REF!</v>
      </c>
      <c r="J44" s="12"/>
      <c r="K44" s="11" t="e">
        <f>IF(#REF!&lt;&gt;"",VLOOKUP(#REF!, コースコード表!$A$2:$C$17, 2, FALSE),"")</f>
        <v>#REF!</v>
      </c>
      <c r="T44" s="11" t="e">
        <f>IF(#REF!&lt;&gt;"",#REF!,"")</f>
        <v>#REF!</v>
      </c>
      <c r="AD44" s="11" t="e">
        <f>IF(#REF!&lt;&gt;"",#REF!,"")</f>
        <v>#REF!</v>
      </c>
    </row>
    <row r="45" spans="9:30" x14ac:dyDescent="0.15">
      <c r="I45" s="11" t="e">
        <f>IF(#REF!&lt;&gt;"",VLOOKUP(#REF!, コースコード表!$A$2:$C$17, 3, FALSE),"")</f>
        <v>#REF!</v>
      </c>
      <c r="J45" s="12"/>
      <c r="K45" s="11" t="e">
        <f>IF(#REF!&lt;&gt;"",VLOOKUP(#REF!, コースコード表!$A$2:$C$17, 2, FALSE),"")</f>
        <v>#REF!</v>
      </c>
      <c r="T45" s="11" t="e">
        <f>IF(#REF!&lt;&gt;"",#REF!,"")</f>
        <v>#REF!</v>
      </c>
      <c r="AD45" s="11" t="e">
        <f>IF(#REF!&lt;&gt;"",#REF!,"")</f>
        <v>#REF!</v>
      </c>
    </row>
    <row r="46" spans="9:30" x14ac:dyDescent="0.15">
      <c r="I46" s="11" t="e">
        <f>IF(#REF!&lt;&gt;"",VLOOKUP(#REF!, コースコード表!$A$2:$C$17, 3, FALSE),"")</f>
        <v>#REF!</v>
      </c>
      <c r="J46" s="12"/>
      <c r="K46" s="11" t="e">
        <f>IF(#REF!&lt;&gt;"",VLOOKUP(#REF!, コースコード表!$A$2:$C$17, 2, FALSE),"")</f>
        <v>#REF!</v>
      </c>
      <c r="T46" s="11" t="e">
        <f>IF(#REF!&lt;&gt;"",#REF!,"")</f>
        <v>#REF!</v>
      </c>
      <c r="AD46" s="11" t="e">
        <f>IF(#REF!&lt;&gt;"",#REF!,"")</f>
        <v>#REF!</v>
      </c>
    </row>
    <row r="47" spans="9:30" x14ac:dyDescent="0.15">
      <c r="I47" s="11" t="e">
        <f>IF(#REF!&lt;&gt;"",VLOOKUP(#REF!, コースコード表!$A$2:$C$17, 3, FALSE),"")</f>
        <v>#REF!</v>
      </c>
      <c r="J47" s="12"/>
      <c r="K47" s="11" t="e">
        <f>IF(#REF!&lt;&gt;"",VLOOKUP(#REF!, コースコード表!$A$2:$C$17, 2, FALSE),"")</f>
        <v>#REF!</v>
      </c>
      <c r="T47" s="11" t="e">
        <f>IF(#REF!&lt;&gt;"",#REF!,"")</f>
        <v>#REF!</v>
      </c>
      <c r="AD47" s="11" t="e">
        <f>IF(#REF!&lt;&gt;"",#REF!,"")</f>
        <v>#REF!</v>
      </c>
    </row>
    <row r="48" spans="9:30" x14ac:dyDescent="0.15">
      <c r="I48" s="11" t="e">
        <f>IF(#REF!&lt;&gt;"",VLOOKUP(#REF!, コースコード表!$A$2:$C$17, 3, FALSE),"")</f>
        <v>#REF!</v>
      </c>
      <c r="J48" s="12"/>
      <c r="K48" s="11" t="e">
        <f>IF(#REF!&lt;&gt;"",VLOOKUP(#REF!, コースコード表!$A$2:$C$17, 2, FALSE),"")</f>
        <v>#REF!</v>
      </c>
      <c r="T48" s="11" t="e">
        <f>IF(#REF!&lt;&gt;"",#REF!,"")</f>
        <v>#REF!</v>
      </c>
      <c r="AD48" s="11" t="e">
        <f>IF(#REF!&lt;&gt;"",#REF!,"")</f>
        <v>#REF!</v>
      </c>
    </row>
    <row r="49" spans="9:30" x14ac:dyDescent="0.15">
      <c r="I49" s="11" t="e">
        <f>IF(#REF!&lt;&gt;"",VLOOKUP(#REF!, コースコード表!$A$2:$C$17, 3, FALSE),"")</f>
        <v>#REF!</v>
      </c>
      <c r="J49" s="12"/>
      <c r="K49" s="11" t="e">
        <f>IF(#REF!&lt;&gt;"",VLOOKUP(#REF!, コースコード表!$A$2:$C$17, 2, FALSE),"")</f>
        <v>#REF!</v>
      </c>
      <c r="T49" s="11" t="e">
        <f>IF(#REF!&lt;&gt;"",#REF!,"")</f>
        <v>#REF!</v>
      </c>
      <c r="AD49" s="11" t="e">
        <f>IF(#REF!&lt;&gt;"",#REF!,"")</f>
        <v>#REF!</v>
      </c>
    </row>
    <row r="50" spans="9:30" x14ac:dyDescent="0.15">
      <c r="I50" s="11" t="e">
        <f>IF(#REF!&lt;&gt;"",VLOOKUP(#REF!, コースコード表!$A$2:$C$17, 3, FALSE),"")</f>
        <v>#REF!</v>
      </c>
      <c r="J50" s="12"/>
      <c r="K50" s="11" t="e">
        <f>IF(#REF!&lt;&gt;"",VLOOKUP(#REF!, コースコード表!$A$2:$C$17, 2, FALSE),"")</f>
        <v>#REF!</v>
      </c>
      <c r="T50" s="11" t="e">
        <f>IF(#REF!&lt;&gt;"",#REF!,"")</f>
        <v>#REF!</v>
      </c>
      <c r="AD50" s="11" t="e">
        <f>IF(#REF!&lt;&gt;"",#REF!,"")</f>
        <v>#REF!</v>
      </c>
    </row>
    <row r="51" spans="9:30" x14ac:dyDescent="0.15">
      <c r="I51" s="11" t="e">
        <f>IF(#REF!&lt;&gt;"",VLOOKUP(#REF!, コースコード表!$A$2:$C$17, 3, FALSE),"")</f>
        <v>#REF!</v>
      </c>
      <c r="J51" s="12"/>
      <c r="K51" s="11" t="e">
        <f>IF(#REF!&lt;&gt;"",VLOOKUP(#REF!, コースコード表!$A$2:$C$17, 2, FALSE),"")</f>
        <v>#REF!</v>
      </c>
      <c r="T51" s="11" t="e">
        <f>IF(#REF!&lt;&gt;"",#REF!,"")</f>
        <v>#REF!</v>
      </c>
      <c r="AD51" s="11" t="e">
        <f>IF(#REF!&lt;&gt;"",#REF!,"")</f>
        <v>#REF!</v>
      </c>
    </row>
    <row r="52" spans="9:30" x14ac:dyDescent="0.15">
      <c r="I52" s="11" t="e">
        <f>IF(#REF!&lt;&gt;"",VLOOKUP(#REF!, コースコード表!$A$2:$C$17, 3, FALSE),"")</f>
        <v>#REF!</v>
      </c>
      <c r="J52" s="12"/>
      <c r="K52" s="11" t="e">
        <f>IF(#REF!&lt;&gt;"",VLOOKUP(#REF!, コースコード表!$A$2:$C$17, 2, FALSE),"")</f>
        <v>#REF!</v>
      </c>
      <c r="T52" s="11" t="e">
        <f>IF(#REF!&lt;&gt;"",#REF!,"")</f>
        <v>#REF!</v>
      </c>
      <c r="AD52" s="11" t="e">
        <f>IF(#REF!&lt;&gt;"",#REF!,"")</f>
        <v>#REF!</v>
      </c>
    </row>
    <row r="53" spans="9:30" x14ac:dyDescent="0.15">
      <c r="I53" s="11" t="e">
        <f>IF(#REF!&lt;&gt;"",VLOOKUP(#REF!, コースコード表!$A$2:$C$17, 3, FALSE),"")</f>
        <v>#REF!</v>
      </c>
      <c r="J53" s="12"/>
      <c r="K53" s="11" t="e">
        <f>IF(#REF!&lt;&gt;"",VLOOKUP(#REF!, コースコード表!$A$2:$C$17, 2, FALSE),"")</f>
        <v>#REF!</v>
      </c>
      <c r="T53" s="11" t="e">
        <f>IF(#REF!&lt;&gt;"",#REF!,"")</f>
        <v>#REF!</v>
      </c>
      <c r="AD53" s="11" t="e">
        <f>IF(#REF!&lt;&gt;"",#REF!,"")</f>
        <v>#REF!</v>
      </c>
    </row>
    <row r="54" spans="9:30" x14ac:dyDescent="0.15">
      <c r="I54" s="11" t="e">
        <f>IF(#REF!&lt;&gt;"",VLOOKUP(#REF!, コースコード表!$A$2:$C$17, 3, FALSE),"")</f>
        <v>#REF!</v>
      </c>
      <c r="J54" s="12"/>
      <c r="K54" s="11" t="e">
        <f>IF(#REF!&lt;&gt;"",VLOOKUP(#REF!, コースコード表!$A$2:$C$17, 2, FALSE),"")</f>
        <v>#REF!</v>
      </c>
      <c r="T54" s="11" t="e">
        <f>IF(#REF!&lt;&gt;"",#REF!,"")</f>
        <v>#REF!</v>
      </c>
      <c r="AD54" s="11" t="e">
        <f>IF(#REF!&lt;&gt;"",#REF!,"")</f>
        <v>#REF!</v>
      </c>
    </row>
    <row r="55" spans="9:30" x14ac:dyDescent="0.15">
      <c r="I55" s="11" t="e">
        <f>IF(#REF!&lt;&gt;"",VLOOKUP(#REF!, コースコード表!$A$2:$C$17, 3, FALSE),"")</f>
        <v>#REF!</v>
      </c>
      <c r="J55" s="12"/>
      <c r="K55" s="11" t="e">
        <f>IF(#REF!&lt;&gt;"",VLOOKUP(#REF!, コースコード表!$A$2:$C$17, 2, FALSE),"")</f>
        <v>#REF!</v>
      </c>
      <c r="T55" s="11" t="e">
        <f>IF(#REF!&lt;&gt;"",#REF!,"")</f>
        <v>#REF!</v>
      </c>
      <c r="AD55" s="11" t="e">
        <f>IF(#REF!&lt;&gt;"",#REF!,"")</f>
        <v>#REF!</v>
      </c>
    </row>
    <row r="56" spans="9:30" x14ac:dyDescent="0.15">
      <c r="I56" s="11" t="e">
        <f>IF(#REF!&lt;&gt;"",VLOOKUP(#REF!, コースコード表!$A$2:$C$17, 3, FALSE),"")</f>
        <v>#REF!</v>
      </c>
      <c r="J56" s="12"/>
      <c r="K56" s="11" t="e">
        <f>IF(#REF!&lt;&gt;"",VLOOKUP(#REF!, コースコード表!$A$2:$C$17, 2, FALSE),"")</f>
        <v>#REF!</v>
      </c>
      <c r="T56" s="11" t="e">
        <f>IF(#REF!&lt;&gt;"",#REF!,"")</f>
        <v>#REF!</v>
      </c>
      <c r="AD56" s="11" t="e">
        <f>IF(#REF!&lt;&gt;"",#REF!,"")</f>
        <v>#REF!</v>
      </c>
    </row>
    <row r="57" spans="9:30" x14ac:dyDescent="0.15">
      <c r="I57" s="11" t="e">
        <f>IF(#REF!&lt;&gt;"",VLOOKUP(#REF!, コースコード表!$A$2:$C$17, 3, FALSE),"")</f>
        <v>#REF!</v>
      </c>
      <c r="J57" s="12"/>
      <c r="K57" s="11" t="e">
        <f>IF(#REF!&lt;&gt;"",VLOOKUP(#REF!, コースコード表!$A$2:$C$17, 2, FALSE),"")</f>
        <v>#REF!</v>
      </c>
      <c r="T57" s="11" t="e">
        <f>IF(#REF!&lt;&gt;"",#REF!,"")</f>
        <v>#REF!</v>
      </c>
      <c r="AD57" s="11" t="e">
        <f>IF(#REF!&lt;&gt;"",#REF!,"")</f>
        <v>#REF!</v>
      </c>
    </row>
    <row r="58" spans="9:30" x14ac:dyDescent="0.15">
      <c r="I58" s="11" t="e">
        <f>IF(#REF!&lt;&gt;"",VLOOKUP(#REF!, コースコード表!$A$2:$C$17, 3, FALSE),"")</f>
        <v>#REF!</v>
      </c>
      <c r="J58" s="12"/>
      <c r="K58" s="11" t="e">
        <f>IF(#REF!&lt;&gt;"",VLOOKUP(#REF!, コースコード表!$A$2:$C$17, 2, FALSE),"")</f>
        <v>#REF!</v>
      </c>
      <c r="T58" s="11" t="e">
        <f>IF(#REF!&lt;&gt;"",#REF!,"")</f>
        <v>#REF!</v>
      </c>
      <c r="AD58" s="11" t="e">
        <f>IF(#REF!&lt;&gt;"",#REF!,"")</f>
        <v>#REF!</v>
      </c>
    </row>
    <row r="59" spans="9:30" x14ac:dyDescent="0.15">
      <c r="I59" s="11" t="e">
        <f>IF(#REF!&lt;&gt;"",VLOOKUP(#REF!, コースコード表!$A$2:$C$17, 3, FALSE),"")</f>
        <v>#REF!</v>
      </c>
      <c r="J59" s="12"/>
      <c r="K59" s="11" t="e">
        <f>IF(#REF!&lt;&gt;"",VLOOKUP(#REF!, コースコード表!$A$2:$C$17, 2, FALSE),"")</f>
        <v>#REF!</v>
      </c>
      <c r="T59" s="11" t="e">
        <f>IF(#REF!&lt;&gt;"",#REF!,"")</f>
        <v>#REF!</v>
      </c>
      <c r="AD59" s="11" t="e">
        <f>IF(#REF!&lt;&gt;"",#REF!,"")</f>
        <v>#REF!</v>
      </c>
    </row>
    <row r="60" spans="9:30" x14ac:dyDescent="0.15">
      <c r="I60" s="11" t="e">
        <f>IF(#REF!&lt;&gt;"",VLOOKUP(#REF!, コースコード表!$A$2:$C$17, 3, FALSE),"")</f>
        <v>#REF!</v>
      </c>
      <c r="J60" s="12"/>
      <c r="K60" s="11" t="e">
        <f>IF(#REF!&lt;&gt;"",VLOOKUP(#REF!, コースコード表!$A$2:$C$17, 2, FALSE),"")</f>
        <v>#REF!</v>
      </c>
      <c r="T60" s="11" t="e">
        <f>IF(#REF!&lt;&gt;"",#REF!,"")</f>
        <v>#REF!</v>
      </c>
      <c r="AD60" s="11" t="e">
        <f>IF(#REF!&lt;&gt;"",#REF!,"")</f>
        <v>#REF!</v>
      </c>
    </row>
    <row r="61" spans="9:30" x14ac:dyDescent="0.15">
      <c r="I61" s="11" t="e">
        <f>IF(#REF!&lt;&gt;"",VLOOKUP(#REF!, コースコード表!$A$2:$C$17, 3, FALSE),"")</f>
        <v>#REF!</v>
      </c>
      <c r="J61" s="12"/>
      <c r="K61" s="11" t="e">
        <f>IF(#REF!&lt;&gt;"",VLOOKUP(#REF!, コースコード表!$A$2:$C$17, 2, FALSE),"")</f>
        <v>#REF!</v>
      </c>
      <c r="T61" s="11" t="e">
        <f>IF(#REF!&lt;&gt;"",#REF!,"")</f>
        <v>#REF!</v>
      </c>
      <c r="AD61" s="11" t="e">
        <f>IF(#REF!&lt;&gt;"",#REF!,"")</f>
        <v>#REF!</v>
      </c>
    </row>
    <row r="62" spans="9:30" x14ac:dyDescent="0.15">
      <c r="I62" s="11" t="e">
        <f>IF(#REF!&lt;&gt;"",VLOOKUP(#REF!, コースコード表!$A$2:$C$17, 3, FALSE),"")</f>
        <v>#REF!</v>
      </c>
      <c r="J62" s="12"/>
      <c r="K62" s="11" t="e">
        <f>IF(#REF!&lt;&gt;"",VLOOKUP(#REF!, コースコード表!$A$2:$C$17, 2, FALSE),"")</f>
        <v>#REF!</v>
      </c>
      <c r="T62" s="11" t="e">
        <f>IF(#REF!&lt;&gt;"",#REF!,"")</f>
        <v>#REF!</v>
      </c>
      <c r="AD62" s="11" t="e">
        <f>IF(#REF!&lt;&gt;"",#REF!,"")</f>
        <v>#REF!</v>
      </c>
    </row>
    <row r="63" spans="9:30" x14ac:dyDescent="0.15">
      <c r="I63" s="11" t="e">
        <f>IF(#REF!&lt;&gt;"",VLOOKUP(#REF!, コースコード表!$A$2:$C$17, 3, FALSE),"")</f>
        <v>#REF!</v>
      </c>
      <c r="J63" s="12"/>
      <c r="K63" s="11" t="e">
        <f>IF(#REF!&lt;&gt;"",VLOOKUP(#REF!, コースコード表!$A$2:$C$17, 2, FALSE),"")</f>
        <v>#REF!</v>
      </c>
      <c r="T63" s="11" t="e">
        <f>IF(#REF!&lt;&gt;"",#REF!,"")</f>
        <v>#REF!</v>
      </c>
      <c r="AD63" s="11" t="e">
        <f>IF(#REF!&lt;&gt;"",#REF!,"")</f>
        <v>#REF!</v>
      </c>
    </row>
    <row r="64" spans="9:30" x14ac:dyDescent="0.15">
      <c r="I64" s="11" t="e">
        <f>IF(#REF!&lt;&gt;"",VLOOKUP(#REF!, コースコード表!$A$2:$C$17, 3, FALSE),"")</f>
        <v>#REF!</v>
      </c>
      <c r="J64" s="12"/>
      <c r="K64" s="11" t="e">
        <f>IF(#REF!&lt;&gt;"",VLOOKUP(#REF!, コースコード表!$A$2:$C$17, 2, FALSE),"")</f>
        <v>#REF!</v>
      </c>
      <c r="T64" s="11" t="e">
        <f>IF(#REF!&lt;&gt;"",#REF!,"")</f>
        <v>#REF!</v>
      </c>
      <c r="AD64" s="11" t="e">
        <f>IF(#REF!&lt;&gt;"",#REF!,"")</f>
        <v>#REF!</v>
      </c>
    </row>
    <row r="65" spans="9:30" x14ac:dyDescent="0.15">
      <c r="I65" s="11" t="e">
        <f>IF(#REF!&lt;&gt;"",VLOOKUP(#REF!, コースコード表!$A$2:$C$17, 3, FALSE),"")</f>
        <v>#REF!</v>
      </c>
      <c r="J65" s="12"/>
      <c r="K65" s="11" t="e">
        <f>IF(#REF!&lt;&gt;"",VLOOKUP(#REF!, コースコード表!$A$2:$C$17, 2, FALSE),"")</f>
        <v>#REF!</v>
      </c>
      <c r="T65" s="11" t="e">
        <f>IF(#REF!&lt;&gt;"",#REF!,"")</f>
        <v>#REF!</v>
      </c>
      <c r="AD65" s="11" t="e">
        <f>IF(#REF!&lt;&gt;"",#REF!,"")</f>
        <v>#REF!</v>
      </c>
    </row>
    <row r="66" spans="9:30" x14ac:dyDescent="0.15">
      <c r="I66" s="11" t="e">
        <f>IF(#REF!&lt;&gt;"",VLOOKUP(#REF!, コースコード表!$A$2:$C$17, 3, FALSE),"")</f>
        <v>#REF!</v>
      </c>
      <c r="J66" s="12"/>
      <c r="K66" s="11" t="e">
        <f>IF(#REF!&lt;&gt;"",VLOOKUP(#REF!, コースコード表!$A$2:$C$17, 2, FALSE),"")</f>
        <v>#REF!</v>
      </c>
      <c r="T66" s="11" t="e">
        <f>IF(#REF!&lt;&gt;"",#REF!,"")</f>
        <v>#REF!</v>
      </c>
      <c r="AD66" s="11" t="e">
        <f>IF(#REF!&lt;&gt;"",#REF!,"")</f>
        <v>#REF!</v>
      </c>
    </row>
    <row r="67" spans="9:30" x14ac:dyDescent="0.15">
      <c r="I67" s="11" t="e">
        <f>IF(#REF!&lt;&gt;"",VLOOKUP(#REF!, コースコード表!$A$2:$C$17, 3, FALSE),"")</f>
        <v>#REF!</v>
      </c>
      <c r="J67" s="12"/>
      <c r="K67" s="11" t="e">
        <f>IF(#REF!&lt;&gt;"",VLOOKUP(#REF!, コースコード表!$A$2:$C$17, 2, FALSE),"")</f>
        <v>#REF!</v>
      </c>
      <c r="T67" s="11" t="e">
        <f>IF(#REF!&lt;&gt;"",#REF!,"")</f>
        <v>#REF!</v>
      </c>
      <c r="AD67" s="11" t="e">
        <f>IF(#REF!&lt;&gt;"",#REF!,"")</f>
        <v>#REF!</v>
      </c>
    </row>
    <row r="68" spans="9:30" x14ac:dyDescent="0.15">
      <c r="I68" s="11" t="e">
        <f>IF(#REF!&lt;&gt;"",VLOOKUP(#REF!, コースコード表!$A$2:$C$17, 3, FALSE),"")</f>
        <v>#REF!</v>
      </c>
      <c r="J68" s="12"/>
      <c r="K68" s="11" t="e">
        <f>IF(#REF!&lt;&gt;"",VLOOKUP(#REF!, コースコード表!$A$2:$C$17, 2, FALSE),"")</f>
        <v>#REF!</v>
      </c>
      <c r="T68" s="11" t="e">
        <f>IF(#REF!&lt;&gt;"",#REF!,"")</f>
        <v>#REF!</v>
      </c>
      <c r="AD68" s="11" t="e">
        <f>IF(#REF!&lt;&gt;"",#REF!,"")</f>
        <v>#REF!</v>
      </c>
    </row>
    <row r="69" spans="9:30" x14ac:dyDescent="0.15">
      <c r="I69" s="11" t="e">
        <f>IF(#REF!&lt;&gt;"",VLOOKUP(#REF!, コースコード表!$A$2:$C$17, 3, FALSE),"")</f>
        <v>#REF!</v>
      </c>
      <c r="J69" s="12"/>
      <c r="K69" s="11" t="e">
        <f>IF(#REF!&lt;&gt;"",VLOOKUP(#REF!, コースコード表!$A$2:$C$17, 2, FALSE),"")</f>
        <v>#REF!</v>
      </c>
      <c r="T69" s="11" t="e">
        <f>IF(#REF!&lt;&gt;"",#REF!,"")</f>
        <v>#REF!</v>
      </c>
      <c r="AD69" s="11" t="e">
        <f>IF(#REF!&lt;&gt;"",#REF!,"")</f>
        <v>#REF!</v>
      </c>
    </row>
    <row r="70" spans="9:30" x14ac:dyDescent="0.15">
      <c r="I70" s="11" t="e">
        <f>IF(#REF!&lt;&gt;"",VLOOKUP(#REF!, コースコード表!$A$2:$C$17, 3, FALSE),"")</f>
        <v>#REF!</v>
      </c>
      <c r="J70" s="12"/>
      <c r="K70" s="11" t="e">
        <f>IF(#REF!&lt;&gt;"",VLOOKUP(#REF!, コースコード表!$A$2:$C$17, 2, FALSE),"")</f>
        <v>#REF!</v>
      </c>
      <c r="T70" s="11" t="e">
        <f>IF(#REF!&lt;&gt;"",#REF!,"")</f>
        <v>#REF!</v>
      </c>
      <c r="AD70" s="11" t="e">
        <f>IF(#REF!&lt;&gt;"",#REF!,"")</f>
        <v>#REF!</v>
      </c>
    </row>
    <row r="71" spans="9:30" x14ac:dyDescent="0.15">
      <c r="I71" s="11" t="e">
        <f>IF(#REF!&lt;&gt;"",VLOOKUP(#REF!, コースコード表!$A$2:$C$17, 3, FALSE),"")</f>
        <v>#REF!</v>
      </c>
      <c r="J71" s="12"/>
      <c r="K71" s="11" t="e">
        <f>IF(#REF!&lt;&gt;"",VLOOKUP(#REF!, コースコード表!$A$2:$C$17, 2, FALSE),"")</f>
        <v>#REF!</v>
      </c>
      <c r="T71" s="11" t="e">
        <f>IF(#REF!&lt;&gt;"",#REF!,"")</f>
        <v>#REF!</v>
      </c>
      <c r="AD71" s="11" t="e">
        <f>IF(#REF!&lt;&gt;"",#REF!,"")</f>
        <v>#REF!</v>
      </c>
    </row>
    <row r="72" spans="9:30" x14ac:dyDescent="0.15">
      <c r="I72" s="11" t="e">
        <f>IF(#REF!&lt;&gt;"",VLOOKUP(#REF!, コースコード表!$A$2:$C$17, 3, FALSE),"")</f>
        <v>#REF!</v>
      </c>
      <c r="J72" s="12"/>
      <c r="K72" s="11" t="e">
        <f>IF(#REF!&lt;&gt;"",VLOOKUP(#REF!, コースコード表!$A$2:$C$17, 2, FALSE),"")</f>
        <v>#REF!</v>
      </c>
      <c r="T72" s="11" t="e">
        <f>IF(#REF!&lt;&gt;"",#REF!,"")</f>
        <v>#REF!</v>
      </c>
      <c r="AD72" s="11" t="e">
        <f>IF(#REF!&lt;&gt;"",#REF!,"")</f>
        <v>#REF!</v>
      </c>
    </row>
    <row r="73" spans="9:30" x14ac:dyDescent="0.15">
      <c r="I73" s="11" t="e">
        <f>IF(#REF!&lt;&gt;"",VLOOKUP(#REF!, コースコード表!$A$2:$C$17, 3, FALSE),"")</f>
        <v>#REF!</v>
      </c>
      <c r="J73" s="12"/>
      <c r="K73" s="11" t="e">
        <f>IF(#REF!&lt;&gt;"",VLOOKUP(#REF!, コースコード表!$A$2:$C$17, 2, FALSE),"")</f>
        <v>#REF!</v>
      </c>
      <c r="T73" s="11" t="e">
        <f>IF(#REF!&lt;&gt;"",#REF!,"")</f>
        <v>#REF!</v>
      </c>
      <c r="AD73" s="11" t="e">
        <f>IF(#REF!&lt;&gt;"",#REF!,"")</f>
        <v>#REF!</v>
      </c>
    </row>
    <row r="74" spans="9:30" x14ac:dyDescent="0.15">
      <c r="I74" s="11" t="e">
        <f>IF(#REF!&lt;&gt;"",VLOOKUP(#REF!, コースコード表!$A$2:$C$17, 3, FALSE),"")</f>
        <v>#REF!</v>
      </c>
      <c r="J74" s="12"/>
      <c r="K74" s="11" t="e">
        <f>IF(#REF!&lt;&gt;"",VLOOKUP(#REF!, コースコード表!$A$2:$C$17, 2, FALSE),"")</f>
        <v>#REF!</v>
      </c>
      <c r="T74" s="11" t="e">
        <f>IF(#REF!&lt;&gt;"",#REF!,"")</f>
        <v>#REF!</v>
      </c>
      <c r="AD74" s="11" t="e">
        <f>IF(#REF!&lt;&gt;"",#REF!,"")</f>
        <v>#REF!</v>
      </c>
    </row>
    <row r="75" spans="9:30" x14ac:dyDescent="0.15">
      <c r="I75" s="11" t="e">
        <f>IF(#REF!&lt;&gt;"",VLOOKUP(#REF!, コースコード表!$A$2:$C$17, 3, FALSE),"")</f>
        <v>#REF!</v>
      </c>
      <c r="J75" s="12"/>
      <c r="K75" s="11" t="e">
        <f>IF(#REF!&lt;&gt;"",VLOOKUP(#REF!, コースコード表!$A$2:$C$17, 2, FALSE),"")</f>
        <v>#REF!</v>
      </c>
      <c r="T75" s="11" t="e">
        <f>IF(#REF!&lt;&gt;"",#REF!,"")</f>
        <v>#REF!</v>
      </c>
      <c r="AD75" s="11" t="e">
        <f>IF(#REF!&lt;&gt;"",#REF!,"")</f>
        <v>#REF!</v>
      </c>
    </row>
    <row r="76" spans="9:30" x14ac:dyDescent="0.15">
      <c r="I76" s="11" t="e">
        <f>IF(#REF!&lt;&gt;"",VLOOKUP(#REF!, コースコード表!$A$2:$C$17, 3, FALSE),"")</f>
        <v>#REF!</v>
      </c>
      <c r="J76" s="12"/>
      <c r="K76" s="11" t="e">
        <f>IF(#REF!&lt;&gt;"",VLOOKUP(#REF!, コースコード表!$A$2:$C$17, 2, FALSE),"")</f>
        <v>#REF!</v>
      </c>
      <c r="T76" s="11" t="e">
        <f>IF(#REF!&lt;&gt;"",#REF!,"")</f>
        <v>#REF!</v>
      </c>
      <c r="AD76" s="11" t="e">
        <f>IF(#REF!&lt;&gt;"",#REF!,"")</f>
        <v>#REF!</v>
      </c>
    </row>
    <row r="77" spans="9:30" x14ac:dyDescent="0.15">
      <c r="I77" s="11" t="e">
        <f>IF(#REF!&lt;&gt;"",VLOOKUP(#REF!, コースコード表!$A$2:$C$17, 3, FALSE),"")</f>
        <v>#REF!</v>
      </c>
      <c r="J77" s="12"/>
      <c r="K77" s="11" t="e">
        <f>IF(#REF!&lt;&gt;"",VLOOKUP(#REF!, コースコード表!$A$2:$C$17, 2, FALSE),"")</f>
        <v>#REF!</v>
      </c>
      <c r="T77" s="11" t="e">
        <f>IF(#REF!&lt;&gt;"",#REF!,"")</f>
        <v>#REF!</v>
      </c>
      <c r="AD77" s="11" t="e">
        <f>IF(#REF!&lt;&gt;"",#REF!,"")</f>
        <v>#REF!</v>
      </c>
    </row>
    <row r="78" spans="9:30" x14ac:dyDescent="0.15">
      <c r="I78" s="11" t="e">
        <f>IF(#REF!&lt;&gt;"",VLOOKUP(#REF!, コースコード表!$A$2:$C$17, 3, FALSE),"")</f>
        <v>#REF!</v>
      </c>
      <c r="J78" s="12"/>
      <c r="K78" s="11" t="e">
        <f>IF(#REF!&lt;&gt;"",VLOOKUP(#REF!, コースコード表!$A$2:$C$17, 2, FALSE),"")</f>
        <v>#REF!</v>
      </c>
      <c r="T78" s="11" t="e">
        <f>IF(#REF!&lt;&gt;"",#REF!,"")</f>
        <v>#REF!</v>
      </c>
      <c r="AD78" s="11" t="e">
        <f>IF(#REF!&lt;&gt;"",#REF!,"")</f>
        <v>#REF!</v>
      </c>
    </row>
    <row r="79" spans="9:30" x14ac:dyDescent="0.15">
      <c r="I79" s="11" t="e">
        <f>IF(#REF!&lt;&gt;"",VLOOKUP(#REF!, コースコード表!$A$2:$C$17, 3, FALSE),"")</f>
        <v>#REF!</v>
      </c>
      <c r="J79" s="12"/>
      <c r="K79" s="11" t="e">
        <f>IF(#REF!&lt;&gt;"",VLOOKUP(#REF!, コースコード表!$A$2:$C$17, 2, FALSE),"")</f>
        <v>#REF!</v>
      </c>
      <c r="T79" s="11" t="e">
        <f>IF(#REF!&lt;&gt;"",#REF!,"")</f>
        <v>#REF!</v>
      </c>
      <c r="AD79" s="11" t="e">
        <f>IF(#REF!&lt;&gt;"",#REF!,"")</f>
        <v>#REF!</v>
      </c>
    </row>
    <row r="80" spans="9:30" x14ac:dyDescent="0.15">
      <c r="I80" s="11" t="e">
        <f>IF(#REF!&lt;&gt;"",VLOOKUP(#REF!, コースコード表!$A$2:$C$17, 3, FALSE),"")</f>
        <v>#REF!</v>
      </c>
      <c r="J80" s="12"/>
      <c r="K80" s="11" t="e">
        <f>IF(#REF!&lt;&gt;"",VLOOKUP(#REF!, コースコード表!$A$2:$C$17, 2, FALSE),"")</f>
        <v>#REF!</v>
      </c>
      <c r="T80" s="11" t="e">
        <f>IF(#REF!&lt;&gt;"",#REF!,"")</f>
        <v>#REF!</v>
      </c>
      <c r="AD80" s="11" t="e">
        <f>IF(#REF!&lt;&gt;"",#REF!,"")</f>
        <v>#REF!</v>
      </c>
    </row>
    <row r="81" spans="9:30" x14ac:dyDescent="0.15">
      <c r="I81" s="11" t="e">
        <f>IF(#REF!&lt;&gt;"",VLOOKUP(#REF!, コースコード表!$A$2:$C$17, 3, FALSE),"")</f>
        <v>#REF!</v>
      </c>
      <c r="J81" s="12"/>
      <c r="K81" s="11" t="e">
        <f>IF(#REF!&lt;&gt;"",VLOOKUP(#REF!, コースコード表!$A$2:$C$17, 2, FALSE),"")</f>
        <v>#REF!</v>
      </c>
      <c r="T81" s="11" t="e">
        <f>IF(#REF!&lt;&gt;"",#REF!,"")</f>
        <v>#REF!</v>
      </c>
      <c r="AD81" s="11" t="e">
        <f>IF(#REF!&lt;&gt;"",#REF!,"")</f>
        <v>#REF!</v>
      </c>
    </row>
    <row r="82" spans="9:30" x14ac:dyDescent="0.15">
      <c r="I82" s="11" t="e">
        <f>IF(#REF!&lt;&gt;"",VLOOKUP(#REF!, コースコード表!$A$2:$C$17, 3, FALSE),"")</f>
        <v>#REF!</v>
      </c>
      <c r="J82" s="12"/>
      <c r="K82" s="11" t="e">
        <f>IF(#REF!&lt;&gt;"",VLOOKUP(#REF!, コースコード表!$A$2:$C$17, 2, FALSE),"")</f>
        <v>#REF!</v>
      </c>
      <c r="T82" s="11" t="e">
        <f>IF(#REF!&lt;&gt;"",#REF!,"")</f>
        <v>#REF!</v>
      </c>
      <c r="AD82" s="11" t="e">
        <f>IF(#REF!&lt;&gt;"",#REF!,"")</f>
        <v>#REF!</v>
      </c>
    </row>
    <row r="83" spans="9:30" x14ac:dyDescent="0.15">
      <c r="I83" s="11" t="e">
        <f>IF(#REF!&lt;&gt;"",VLOOKUP(#REF!, コースコード表!$A$2:$C$17, 3, FALSE),"")</f>
        <v>#REF!</v>
      </c>
      <c r="J83" s="12"/>
      <c r="K83" s="11" t="e">
        <f>IF(#REF!&lt;&gt;"",VLOOKUP(#REF!, コースコード表!$A$2:$C$17, 2, FALSE),"")</f>
        <v>#REF!</v>
      </c>
      <c r="T83" s="11" t="e">
        <f>IF(#REF!&lt;&gt;"",#REF!,"")</f>
        <v>#REF!</v>
      </c>
      <c r="AD83" s="11" t="e">
        <f>IF(#REF!&lt;&gt;"",#REF!,"")</f>
        <v>#REF!</v>
      </c>
    </row>
    <row r="84" spans="9:30" x14ac:dyDescent="0.15">
      <c r="I84" s="11" t="e">
        <f>IF(#REF!&lt;&gt;"",VLOOKUP(#REF!, コースコード表!$A$2:$C$17, 3, FALSE),"")</f>
        <v>#REF!</v>
      </c>
      <c r="J84" s="12"/>
      <c r="K84" s="11" t="e">
        <f>IF(#REF!&lt;&gt;"",VLOOKUP(#REF!, コースコード表!$A$2:$C$17, 2, FALSE),"")</f>
        <v>#REF!</v>
      </c>
      <c r="T84" s="11" t="e">
        <f>IF(#REF!&lt;&gt;"",#REF!,"")</f>
        <v>#REF!</v>
      </c>
      <c r="AD84" s="11" t="e">
        <f>IF(#REF!&lt;&gt;"",#REF!,"")</f>
        <v>#REF!</v>
      </c>
    </row>
    <row r="85" spans="9:30" x14ac:dyDescent="0.15">
      <c r="I85" s="11" t="e">
        <f>IF(#REF!&lt;&gt;"",VLOOKUP(#REF!, コースコード表!$A$2:$C$17, 3, FALSE),"")</f>
        <v>#REF!</v>
      </c>
      <c r="J85" s="12"/>
      <c r="K85" s="11" t="e">
        <f>IF(#REF!&lt;&gt;"",VLOOKUP(#REF!, コースコード表!$A$2:$C$17, 2, FALSE),"")</f>
        <v>#REF!</v>
      </c>
      <c r="T85" s="11" t="e">
        <f>IF(#REF!&lt;&gt;"",#REF!,"")</f>
        <v>#REF!</v>
      </c>
      <c r="AD85" s="11" t="e">
        <f>IF(#REF!&lt;&gt;"",#REF!,"")</f>
        <v>#REF!</v>
      </c>
    </row>
    <row r="86" spans="9:30" x14ac:dyDescent="0.15">
      <c r="I86" s="11" t="e">
        <f>IF(#REF!&lt;&gt;"",VLOOKUP(#REF!, コースコード表!$A$2:$C$17, 3, FALSE),"")</f>
        <v>#REF!</v>
      </c>
      <c r="J86" s="12"/>
      <c r="K86" s="11" t="e">
        <f>IF(#REF!&lt;&gt;"",VLOOKUP(#REF!, コースコード表!$A$2:$C$17, 2, FALSE),"")</f>
        <v>#REF!</v>
      </c>
      <c r="T86" s="11" t="e">
        <f>IF(#REF!&lt;&gt;"",#REF!,"")</f>
        <v>#REF!</v>
      </c>
      <c r="AD86" s="11" t="e">
        <f>IF(#REF!&lt;&gt;"",#REF!,"")</f>
        <v>#REF!</v>
      </c>
    </row>
    <row r="87" spans="9:30" x14ac:dyDescent="0.15">
      <c r="I87" s="11" t="e">
        <f>IF(#REF!&lt;&gt;"",VLOOKUP(#REF!, コースコード表!$A$2:$C$17, 3, FALSE),"")</f>
        <v>#REF!</v>
      </c>
      <c r="J87" s="12"/>
      <c r="K87" s="11" t="e">
        <f>IF(#REF!&lt;&gt;"",VLOOKUP(#REF!, コースコード表!$A$2:$C$17, 2, FALSE),"")</f>
        <v>#REF!</v>
      </c>
      <c r="T87" s="11" t="e">
        <f>IF(#REF!&lt;&gt;"",#REF!,"")</f>
        <v>#REF!</v>
      </c>
      <c r="AD87" s="11" t="e">
        <f>IF(#REF!&lt;&gt;"",#REF!,"")</f>
        <v>#REF!</v>
      </c>
    </row>
    <row r="88" spans="9:30" x14ac:dyDescent="0.15">
      <c r="I88" s="11" t="e">
        <f>IF(#REF!&lt;&gt;"",VLOOKUP(#REF!, コースコード表!$A$2:$C$17, 3, FALSE),"")</f>
        <v>#REF!</v>
      </c>
      <c r="J88" s="12"/>
      <c r="K88" s="11" t="e">
        <f>IF(#REF!&lt;&gt;"",VLOOKUP(#REF!, コースコード表!$A$2:$C$17, 2, FALSE),"")</f>
        <v>#REF!</v>
      </c>
      <c r="T88" s="11" t="e">
        <f>IF(#REF!&lt;&gt;"",#REF!,"")</f>
        <v>#REF!</v>
      </c>
      <c r="AD88" s="11" t="e">
        <f>IF(#REF!&lt;&gt;"",#REF!,"")</f>
        <v>#REF!</v>
      </c>
    </row>
    <row r="89" spans="9:30" x14ac:dyDescent="0.15">
      <c r="I89" s="11" t="e">
        <f>IF(#REF!&lt;&gt;"",VLOOKUP(#REF!, コースコード表!$A$2:$C$17, 3, FALSE),"")</f>
        <v>#REF!</v>
      </c>
      <c r="J89" s="12"/>
      <c r="K89" s="11" t="e">
        <f>IF(#REF!&lt;&gt;"",VLOOKUP(#REF!, コースコード表!$A$2:$C$17, 2, FALSE),"")</f>
        <v>#REF!</v>
      </c>
      <c r="T89" s="11" t="e">
        <f>IF(#REF!&lt;&gt;"",#REF!,"")</f>
        <v>#REF!</v>
      </c>
      <c r="AD89" s="11" t="e">
        <f>IF(#REF!&lt;&gt;"",#REF!,"")</f>
        <v>#REF!</v>
      </c>
    </row>
    <row r="90" spans="9:30" x14ac:dyDescent="0.15">
      <c r="I90" s="11" t="e">
        <f>IF(#REF!&lt;&gt;"",VLOOKUP(#REF!, コースコード表!$A$2:$C$17, 3, FALSE),"")</f>
        <v>#REF!</v>
      </c>
      <c r="J90" s="12"/>
      <c r="K90" s="11" t="e">
        <f>IF(#REF!&lt;&gt;"",VLOOKUP(#REF!, コースコード表!$A$2:$C$17, 2, FALSE),"")</f>
        <v>#REF!</v>
      </c>
      <c r="T90" s="11" t="e">
        <f>IF(#REF!&lt;&gt;"",#REF!,"")</f>
        <v>#REF!</v>
      </c>
      <c r="AD90" s="11" t="e">
        <f>IF(#REF!&lt;&gt;"",#REF!,"")</f>
        <v>#REF!</v>
      </c>
    </row>
    <row r="91" spans="9:30" x14ac:dyDescent="0.15">
      <c r="I91" s="11" t="e">
        <f>IF(#REF!&lt;&gt;"",VLOOKUP(#REF!, コースコード表!$A$2:$C$17, 3, FALSE),"")</f>
        <v>#REF!</v>
      </c>
      <c r="J91" s="12"/>
      <c r="K91" s="11" t="e">
        <f>IF(#REF!&lt;&gt;"",VLOOKUP(#REF!, コースコード表!$A$2:$C$17, 2, FALSE),"")</f>
        <v>#REF!</v>
      </c>
      <c r="T91" s="11" t="e">
        <f>IF(#REF!&lt;&gt;"",#REF!,"")</f>
        <v>#REF!</v>
      </c>
      <c r="AD91" s="11" t="e">
        <f>IF(#REF!&lt;&gt;"",#REF!,"")</f>
        <v>#REF!</v>
      </c>
    </row>
    <row r="92" spans="9:30" x14ac:dyDescent="0.15">
      <c r="I92" s="11" t="e">
        <f>IF(#REF!&lt;&gt;"",VLOOKUP(#REF!, コースコード表!$A$2:$C$17, 3, FALSE),"")</f>
        <v>#REF!</v>
      </c>
      <c r="J92" s="12"/>
      <c r="K92" s="11" t="e">
        <f>IF(#REF!&lt;&gt;"",VLOOKUP(#REF!, コースコード表!$A$2:$C$17, 2, FALSE),"")</f>
        <v>#REF!</v>
      </c>
      <c r="T92" s="11" t="e">
        <f>IF(#REF!&lt;&gt;"",#REF!,"")</f>
        <v>#REF!</v>
      </c>
      <c r="AD92" s="11" t="e">
        <f>IF(#REF!&lt;&gt;"",#REF!,"")</f>
        <v>#REF!</v>
      </c>
    </row>
    <row r="93" spans="9:30" x14ac:dyDescent="0.15">
      <c r="I93" s="11" t="e">
        <f>IF(#REF!&lt;&gt;"",VLOOKUP(#REF!, コースコード表!$A$2:$C$17, 3, FALSE),"")</f>
        <v>#REF!</v>
      </c>
      <c r="J93" s="12"/>
      <c r="K93" s="11" t="e">
        <f>IF(#REF!&lt;&gt;"",VLOOKUP(#REF!, コースコード表!$A$2:$C$17, 2, FALSE),"")</f>
        <v>#REF!</v>
      </c>
      <c r="T93" s="11" t="e">
        <f>IF(#REF!&lt;&gt;"",#REF!,"")</f>
        <v>#REF!</v>
      </c>
      <c r="AD93" s="11" t="e">
        <f>IF(#REF!&lt;&gt;"",#REF!,"")</f>
        <v>#REF!</v>
      </c>
    </row>
    <row r="94" spans="9:30" x14ac:dyDescent="0.15">
      <c r="I94" s="11" t="e">
        <f>IF(#REF!&lt;&gt;"",VLOOKUP(#REF!, コースコード表!$A$2:$C$17, 3, FALSE),"")</f>
        <v>#REF!</v>
      </c>
      <c r="J94" s="12"/>
      <c r="K94" s="11" t="e">
        <f>IF(#REF!&lt;&gt;"",VLOOKUP(#REF!, コースコード表!$A$2:$C$17, 2, FALSE),"")</f>
        <v>#REF!</v>
      </c>
      <c r="T94" s="11" t="e">
        <f>IF(#REF!&lt;&gt;"",#REF!,"")</f>
        <v>#REF!</v>
      </c>
      <c r="AD94" s="11" t="e">
        <f>IF(#REF!&lt;&gt;"",#REF!,"")</f>
        <v>#REF!</v>
      </c>
    </row>
    <row r="95" spans="9:30" x14ac:dyDescent="0.15">
      <c r="I95" s="11" t="e">
        <f>IF(#REF!&lt;&gt;"",VLOOKUP(#REF!, コースコード表!$A$2:$C$17, 3, FALSE),"")</f>
        <v>#REF!</v>
      </c>
      <c r="J95" s="12"/>
      <c r="K95" s="11" t="e">
        <f>IF(#REF!&lt;&gt;"",VLOOKUP(#REF!, コースコード表!$A$2:$C$17, 2, FALSE),"")</f>
        <v>#REF!</v>
      </c>
      <c r="T95" s="11" t="e">
        <f>IF(#REF!&lt;&gt;"",#REF!,"")</f>
        <v>#REF!</v>
      </c>
      <c r="AD95" s="11" t="e">
        <f>IF(#REF!&lt;&gt;"",#REF!,"")</f>
        <v>#REF!</v>
      </c>
    </row>
    <row r="96" spans="9:30" x14ac:dyDescent="0.15">
      <c r="I96" s="11" t="e">
        <f>IF(#REF!&lt;&gt;"",VLOOKUP(#REF!, コースコード表!$A$2:$C$17, 3, FALSE),"")</f>
        <v>#REF!</v>
      </c>
      <c r="J96" s="12"/>
      <c r="K96" s="11" t="e">
        <f>IF(#REF!&lt;&gt;"",VLOOKUP(#REF!, コースコード表!$A$2:$C$17, 2, FALSE),"")</f>
        <v>#REF!</v>
      </c>
      <c r="T96" s="11" t="e">
        <f>IF(#REF!&lt;&gt;"",#REF!,"")</f>
        <v>#REF!</v>
      </c>
      <c r="AD96" s="11" t="e">
        <f>IF(#REF!&lt;&gt;"",#REF!,"")</f>
        <v>#REF!</v>
      </c>
    </row>
    <row r="97" spans="9:30" x14ac:dyDescent="0.15">
      <c r="I97" s="11" t="e">
        <f>IF(#REF!&lt;&gt;"",VLOOKUP(#REF!, コースコード表!$A$2:$C$17, 3, FALSE),"")</f>
        <v>#REF!</v>
      </c>
      <c r="J97" s="12"/>
      <c r="K97" s="11" t="e">
        <f>IF(#REF!&lt;&gt;"",VLOOKUP(#REF!, コースコード表!$A$2:$C$17, 2, FALSE),"")</f>
        <v>#REF!</v>
      </c>
      <c r="T97" s="11" t="e">
        <f>IF(#REF!&lt;&gt;"",#REF!,"")</f>
        <v>#REF!</v>
      </c>
      <c r="AD97" s="11" t="e">
        <f>IF(#REF!&lt;&gt;"",#REF!,"")</f>
        <v>#REF!</v>
      </c>
    </row>
    <row r="98" spans="9:30" x14ac:dyDescent="0.15">
      <c r="I98" s="11" t="e">
        <f>IF(#REF!&lt;&gt;"",VLOOKUP(#REF!, コースコード表!$A$2:$C$17, 3, FALSE),"")</f>
        <v>#REF!</v>
      </c>
      <c r="J98" s="12"/>
      <c r="K98" s="11" t="e">
        <f>IF(#REF!&lt;&gt;"",VLOOKUP(#REF!, コースコード表!$A$2:$C$17, 2, FALSE),"")</f>
        <v>#REF!</v>
      </c>
      <c r="T98" s="11" t="e">
        <f>IF(#REF!&lt;&gt;"",#REF!,"")</f>
        <v>#REF!</v>
      </c>
      <c r="AD98" s="11" t="e">
        <f>IF(#REF!&lt;&gt;"",#REF!,"")</f>
        <v>#REF!</v>
      </c>
    </row>
    <row r="99" spans="9:30" x14ac:dyDescent="0.15">
      <c r="I99" s="11" t="e">
        <f>IF(#REF!&lt;&gt;"",VLOOKUP(#REF!, コースコード表!$A$2:$C$17, 3, FALSE),"")</f>
        <v>#REF!</v>
      </c>
      <c r="J99" s="12"/>
      <c r="K99" s="11" t="e">
        <f>IF(#REF!&lt;&gt;"",VLOOKUP(#REF!, コースコード表!$A$2:$C$17, 2, FALSE),"")</f>
        <v>#REF!</v>
      </c>
      <c r="T99" s="11" t="e">
        <f>IF(#REF!&lt;&gt;"",#REF!,"")</f>
        <v>#REF!</v>
      </c>
      <c r="AD99" s="11" t="e">
        <f>IF(#REF!&lt;&gt;"",#REF!,"")</f>
        <v>#REF!</v>
      </c>
    </row>
    <row r="100" spans="9:30" x14ac:dyDescent="0.15">
      <c r="I100" s="11" t="e">
        <f>IF(#REF!&lt;&gt;"",VLOOKUP(#REF!, コースコード表!$A$2:$C$17, 3, FALSE),"")</f>
        <v>#REF!</v>
      </c>
      <c r="J100" s="12"/>
      <c r="K100" s="11" t="e">
        <f>IF(#REF!&lt;&gt;"",VLOOKUP(#REF!, コースコード表!$A$2:$C$17, 2, FALSE),"")</f>
        <v>#REF!</v>
      </c>
      <c r="T100" s="11" t="e">
        <f>IF(#REF!&lt;&gt;"",#REF!,"")</f>
        <v>#REF!</v>
      </c>
      <c r="AD100" s="11" t="e">
        <f>IF(#REF!&lt;&gt;"",#REF!,"")</f>
        <v>#REF!</v>
      </c>
    </row>
    <row r="101" spans="9:30" x14ac:dyDescent="0.15">
      <c r="I101" s="11" t="e">
        <f>IF(#REF!&lt;&gt;"",VLOOKUP(#REF!, コースコード表!$A$2:$C$17, 3, FALSE),"")</f>
        <v>#REF!</v>
      </c>
      <c r="J101" s="12"/>
      <c r="K101" s="11" t="e">
        <f>IF(#REF!&lt;&gt;"",VLOOKUP(#REF!, コースコード表!$A$2:$C$17, 2, FALSE),"")</f>
        <v>#REF!</v>
      </c>
      <c r="T101" s="11" t="e">
        <f>IF(#REF!&lt;&gt;"",#REF!,"")</f>
        <v>#REF!</v>
      </c>
      <c r="AD101" s="11" t="e">
        <f>IF(#REF!&lt;&gt;"",#REF!,"")</f>
        <v>#REF!</v>
      </c>
    </row>
    <row r="102" spans="9:30" x14ac:dyDescent="0.15">
      <c r="I102" s="11" t="e">
        <f>IF(#REF!&lt;&gt;"",VLOOKUP(#REF!, コースコード表!$A$2:$C$17, 3, FALSE),"")</f>
        <v>#REF!</v>
      </c>
      <c r="J102" s="12"/>
      <c r="K102" s="11" t="e">
        <f>IF(#REF!&lt;&gt;"",VLOOKUP(#REF!, コースコード表!$A$2:$C$17, 2, FALSE),"")</f>
        <v>#REF!</v>
      </c>
      <c r="T102" s="11" t="e">
        <f>IF(#REF!&lt;&gt;"",#REF!,"")</f>
        <v>#REF!</v>
      </c>
      <c r="AD102" s="11" t="e">
        <f>IF(#REF!&lt;&gt;"",#REF!,"")</f>
        <v>#REF!</v>
      </c>
    </row>
    <row r="103" spans="9:30" x14ac:dyDescent="0.15">
      <c r="I103" s="11" t="e">
        <f>IF(#REF!&lt;&gt;"",VLOOKUP(#REF!, コースコード表!$A$2:$C$17, 3, FALSE),"")</f>
        <v>#REF!</v>
      </c>
      <c r="J103" s="12"/>
      <c r="K103" s="11" t="e">
        <f>IF(#REF!&lt;&gt;"",VLOOKUP(#REF!, コースコード表!$A$2:$C$17, 2, FALSE),"")</f>
        <v>#REF!</v>
      </c>
      <c r="T103" s="11" t="e">
        <f>IF(#REF!&lt;&gt;"",#REF!,"")</f>
        <v>#REF!</v>
      </c>
      <c r="AD103" s="11" t="e">
        <f>IF(#REF!&lt;&gt;"",#REF!,"")</f>
        <v>#REF!</v>
      </c>
    </row>
    <row r="104" spans="9:30" x14ac:dyDescent="0.15">
      <c r="I104" s="11" t="e">
        <f>IF(#REF!&lt;&gt;"",VLOOKUP(#REF!, コースコード表!$A$2:$C$17, 3, FALSE),"")</f>
        <v>#REF!</v>
      </c>
      <c r="J104" s="12"/>
      <c r="K104" s="11" t="e">
        <f>IF(#REF!&lt;&gt;"",VLOOKUP(#REF!, コースコード表!$A$2:$C$17, 2, FALSE),"")</f>
        <v>#REF!</v>
      </c>
      <c r="T104" s="11" t="e">
        <f>IF(#REF!&lt;&gt;"",#REF!,"")</f>
        <v>#REF!</v>
      </c>
      <c r="AD104" s="11" t="e">
        <f>IF(#REF!&lt;&gt;"",#REF!,"")</f>
        <v>#REF!</v>
      </c>
    </row>
    <row r="105" spans="9:30" x14ac:dyDescent="0.15">
      <c r="I105" s="11" t="e">
        <f>IF(#REF!&lt;&gt;"",VLOOKUP(#REF!, コースコード表!$A$2:$C$17, 3, FALSE),"")</f>
        <v>#REF!</v>
      </c>
      <c r="J105" s="12"/>
      <c r="K105" s="11" t="e">
        <f>IF(#REF!&lt;&gt;"",VLOOKUP(#REF!, コースコード表!$A$2:$C$17, 2, FALSE),"")</f>
        <v>#REF!</v>
      </c>
      <c r="T105" s="11" t="e">
        <f>IF(#REF!&lt;&gt;"",#REF!,"")</f>
        <v>#REF!</v>
      </c>
      <c r="AD105" s="11" t="e">
        <f>IF(#REF!&lt;&gt;"",#REF!,"")</f>
        <v>#REF!</v>
      </c>
    </row>
    <row r="106" spans="9:30" x14ac:dyDescent="0.15">
      <c r="I106" s="11" t="e">
        <f>IF(#REF!&lt;&gt;"",VLOOKUP(#REF!, コースコード表!$A$2:$C$17, 3, FALSE),"")</f>
        <v>#REF!</v>
      </c>
      <c r="J106" s="12"/>
      <c r="K106" s="11" t="e">
        <f>IF(#REF!&lt;&gt;"",VLOOKUP(#REF!, コースコード表!$A$2:$C$17, 2, FALSE),"")</f>
        <v>#REF!</v>
      </c>
      <c r="T106" s="11" t="e">
        <f>IF(#REF!&lt;&gt;"",#REF!,"")</f>
        <v>#REF!</v>
      </c>
      <c r="AD106" s="11" t="e">
        <f>IF(#REF!&lt;&gt;"",#REF!,"")</f>
        <v>#REF!</v>
      </c>
    </row>
    <row r="107" spans="9:30" x14ac:dyDescent="0.15">
      <c r="I107" s="11" t="e">
        <f>IF(#REF!&lt;&gt;"",VLOOKUP(#REF!, コースコード表!$A$2:$C$17, 3, FALSE),"")</f>
        <v>#REF!</v>
      </c>
      <c r="J107" s="12"/>
      <c r="K107" s="11" t="e">
        <f>IF(#REF!&lt;&gt;"",VLOOKUP(#REF!, コースコード表!$A$2:$C$17, 2, FALSE),"")</f>
        <v>#REF!</v>
      </c>
      <c r="T107" s="11" t="e">
        <f>IF(#REF!&lt;&gt;"",#REF!,"")</f>
        <v>#REF!</v>
      </c>
      <c r="AD107" s="11" t="e">
        <f>IF(#REF!&lt;&gt;"",#REF!,"")</f>
        <v>#REF!</v>
      </c>
    </row>
    <row r="108" spans="9:30" x14ac:dyDescent="0.15">
      <c r="I108" s="11" t="e">
        <f>IF(#REF!&lt;&gt;"",VLOOKUP(#REF!, コースコード表!$A$2:$C$17, 3, FALSE),"")</f>
        <v>#REF!</v>
      </c>
      <c r="J108" s="12"/>
      <c r="K108" s="11" t="e">
        <f>IF(#REF!&lt;&gt;"",VLOOKUP(#REF!, コースコード表!$A$2:$C$17, 2, FALSE),"")</f>
        <v>#REF!</v>
      </c>
      <c r="T108" s="11" t="e">
        <f>IF(#REF!&lt;&gt;"",#REF!,"")</f>
        <v>#REF!</v>
      </c>
      <c r="AD108" s="11" t="e">
        <f>IF(#REF!&lt;&gt;"",#REF!,"")</f>
        <v>#REF!</v>
      </c>
    </row>
    <row r="109" spans="9:30" x14ac:dyDescent="0.15">
      <c r="I109" s="11" t="e">
        <f>IF(#REF!&lt;&gt;"",VLOOKUP(#REF!, コースコード表!$A$2:$C$17, 3, FALSE),"")</f>
        <v>#REF!</v>
      </c>
      <c r="J109" s="12"/>
      <c r="K109" s="11" t="e">
        <f>IF(#REF!&lt;&gt;"",VLOOKUP(#REF!, コースコード表!$A$2:$C$17, 2, FALSE),"")</f>
        <v>#REF!</v>
      </c>
      <c r="T109" s="11" t="e">
        <f>IF(#REF!&lt;&gt;"",#REF!,"")</f>
        <v>#REF!</v>
      </c>
      <c r="AD109" s="11" t="e">
        <f>IF(#REF!&lt;&gt;"",#REF!,"")</f>
        <v>#REF!</v>
      </c>
    </row>
    <row r="110" spans="9:30" x14ac:dyDescent="0.15">
      <c r="I110" s="11" t="e">
        <f>IF(#REF!&lt;&gt;"",VLOOKUP(#REF!, コースコード表!$A$2:$C$17, 3, FALSE),"")</f>
        <v>#REF!</v>
      </c>
      <c r="J110" s="12"/>
      <c r="K110" s="11" t="e">
        <f>IF(#REF!&lt;&gt;"",VLOOKUP(#REF!, コースコード表!$A$2:$C$17, 2, FALSE),"")</f>
        <v>#REF!</v>
      </c>
      <c r="T110" s="11" t="e">
        <f>IF(#REF!&lt;&gt;"",#REF!,"")</f>
        <v>#REF!</v>
      </c>
      <c r="AD110" s="11" t="e">
        <f>IF(#REF!&lt;&gt;"",#REF!,"")</f>
        <v>#REF!</v>
      </c>
    </row>
    <row r="111" spans="9:30" x14ac:dyDescent="0.15">
      <c r="I111" s="11" t="e">
        <f>IF(#REF!&lt;&gt;"",VLOOKUP(#REF!, コースコード表!$A$2:$C$17, 3, FALSE),"")</f>
        <v>#REF!</v>
      </c>
      <c r="J111" s="12"/>
      <c r="K111" s="11" t="e">
        <f>IF(#REF!&lt;&gt;"",VLOOKUP(#REF!, コースコード表!$A$2:$C$17, 2, FALSE),"")</f>
        <v>#REF!</v>
      </c>
      <c r="T111" s="11" t="e">
        <f>IF(#REF!&lt;&gt;"",#REF!,"")</f>
        <v>#REF!</v>
      </c>
      <c r="AD111" s="11" t="e">
        <f>IF(#REF!&lt;&gt;"",#REF!,"")</f>
        <v>#REF!</v>
      </c>
    </row>
    <row r="112" spans="9:30" x14ac:dyDescent="0.15">
      <c r="I112" s="11" t="e">
        <f>IF(#REF!&lt;&gt;"",VLOOKUP(#REF!, コースコード表!$A$2:$C$17, 3, FALSE),"")</f>
        <v>#REF!</v>
      </c>
      <c r="J112" s="12"/>
      <c r="K112" s="11" t="e">
        <f>IF(#REF!&lt;&gt;"",VLOOKUP(#REF!, コースコード表!$A$2:$C$17, 2, FALSE),"")</f>
        <v>#REF!</v>
      </c>
      <c r="T112" s="11" t="e">
        <f>IF(#REF!&lt;&gt;"",#REF!,"")</f>
        <v>#REF!</v>
      </c>
      <c r="AD112" s="11" t="e">
        <f>IF(#REF!&lt;&gt;"",#REF!,"")</f>
        <v>#REF!</v>
      </c>
    </row>
    <row r="113" spans="9:30" x14ac:dyDescent="0.15">
      <c r="I113" s="11" t="e">
        <f>IF(#REF!&lt;&gt;"",VLOOKUP(#REF!, コースコード表!$A$2:$C$17, 3, FALSE),"")</f>
        <v>#REF!</v>
      </c>
      <c r="J113" s="12"/>
      <c r="K113" s="11" t="e">
        <f>IF(#REF!&lt;&gt;"",VLOOKUP(#REF!, コースコード表!$A$2:$C$17, 2, FALSE),"")</f>
        <v>#REF!</v>
      </c>
      <c r="T113" s="11" t="e">
        <f>IF(#REF!&lt;&gt;"",#REF!,"")</f>
        <v>#REF!</v>
      </c>
      <c r="AD113" s="11" t="e">
        <f>IF(#REF!&lt;&gt;"",#REF!,"")</f>
        <v>#REF!</v>
      </c>
    </row>
    <row r="114" spans="9:30" x14ac:dyDescent="0.15">
      <c r="I114" s="11" t="e">
        <f>IF(#REF!&lt;&gt;"",VLOOKUP(#REF!, コースコード表!$A$2:$C$17, 3, FALSE),"")</f>
        <v>#REF!</v>
      </c>
      <c r="J114" s="12"/>
      <c r="K114" s="11" t="e">
        <f>IF(#REF!&lt;&gt;"",VLOOKUP(#REF!, コースコード表!$A$2:$C$17, 2, FALSE),"")</f>
        <v>#REF!</v>
      </c>
      <c r="T114" s="11" t="e">
        <f>IF(#REF!&lt;&gt;"",#REF!,"")</f>
        <v>#REF!</v>
      </c>
      <c r="AD114" s="11" t="e">
        <f>IF(#REF!&lt;&gt;"",#REF!,"")</f>
        <v>#REF!</v>
      </c>
    </row>
    <row r="115" spans="9:30" x14ac:dyDescent="0.15">
      <c r="I115" s="11" t="e">
        <f>IF(#REF!&lt;&gt;"",VLOOKUP(#REF!, コースコード表!$A$2:$C$17, 3, FALSE),"")</f>
        <v>#REF!</v>
      </c>
      <c r="J115" s="12"/>
      <c r="K115" s="11" t="e">
        <f>IF(#REF!&lt;&gt;"",VLOOKUP(#REF!, コースコード表!$A$2:$C$17, 2, FALSE),"")</f>
        <v>#REF!</v>
      </c>
      <c r="T115" s="11" t="e">
        <f>IF(#REF!&lt;&gt;"",#REF!,"")</f>
        <v>#REF!</v>
      </c>
      <c r="AD115" s="11" t="e">
        <f>IF(#REF!&lt;&gt;"",#REF!,"")</f>
        <v>#REF!</v>
      </c>
    </row>
    <row r="116" spans="9:30" x14ac:dyDescent="0.15">
      <c r="I116" s="11" t="e">
        <f>IF(#REF!&lt;&gt;"",VLOOKUP(#REF!, コースコード表!$A$2:$C$17, 3, FALSE),"")</f>
        <v>#REF!</v>
      </c>
      <c r="J116" s="12"/>
      <c r="K116" s="11" t="e">
        <f>IF(#REF!&lt;&gt;"",VLOOKUP(#REF!, コースコード表!$A$2:$C$17, 2, FALSE),"")</f>
        <v>#REF!</v>
      </c>
      <c r="T116" s="11" t="e">
        <f>IF(#REF!&lt;&gt;"",#REF!,"")</f>
        <v>#REF!</v>
      </c>
      <c r="AD116" s="11" t="e">
        <f>IF(#REF!&lt;&gt;"",#REF!,"")</f>
        <v>#REF!</v>
      </c>
    </row>
    <row r="117" spans="9:30" x14ac:dyDescent="0.15">
      <c r="I117" s="11" t="e">
        <f>IF(#REF!&lt;&gt;"",VLOOKUP(#REF!, コースコード表!$A$2:$C$17, 3, FALSE),"")</f>
        <v>#REF!</v>
      </c>
      <c r="J117" s="12"/>
      <c r="K117" s="11" t="e">
        <f>IF(#REF!&lt;&gt;"",VLOOKUP(#REF!, コースコード表!$A$2:$C$17, 2, FALSE),"")</f>
        <v>#REF!</v>
      </c>
      <c r="T117" s="11" t="e">
        <f>IF(#REF!&lt;&gt;"",#REF!,"")</f>
        <v>#REF!</v>
      </c>
      <c r="AD117" s="11" t="e">
        <f>IF(#REF!&lt;&gt;"",#REF!,"")</f>
        <v>#REF!</v>
      </c>
    </row>
    <row r="118" spans="9:30" x14ac:dyDescent="0.15">
      <c r="I118" s="11" t="e">
        <f>IF(#REF!&lt;&gt;"",VLOOKUP(#REF!, コースコード表!$A$2:$C$17, 3, FALSE),"")</f>
        <v>#REF!</v>
      </c>
      <c r="J118" s="12"/>
      <c r="K118" s="11" t="e">
        <f>IF(#REF!&lt;&gt;"",VLOOKUP(#REF!, コースコード表!$A$2:$C$17, 2, FALSE),"")</f>
        <v>#REF!</v>
      </c>
      <c r="T118" s="11" t="e">
        <f>IF(#REF!&lt;&gt;"",#REF!,"")</f>
        <v>#REF!</v>
      </c>
      <c r="AD118" s="11" t="e">
        <f>IF(#REF!&lt;&gt;"",#REF!,"")</f>
        <v>#REF!</v>
      </c>
    </row>
    <row r="119" spans="9:30" x14ac:dyDescent="0.15">
      <c r="I119" s="11" t="e">
        <f>IF(#REF!&lt;&gt;"",VLOOKUP(#REF!, コースコード表!$A$2:$C$17, 3, FALSE),"")</f>
        <v>#REF!</v>
      </c>
      <c r="J119" s="12"/>
      <c r="K119" s="11" t="e">
        <f>IF(#REF!&lt;&gt;"",VLOOKUP(#REF!, コースコード表!$A$2:$C$17, 2, FALSE),"")</f>
        <v>#REF!</v>
      </c>
      <c r="T119" s="11" t="e">
        <f>IF(#REF!&lt;&gt;"",#REF!,"")</f>
        <v>#REF!</v>
      </c>
      <c r="AD119" s="11" t="e">
        <f>IF(#REF!&lt;&gt;"",#REF!,"")</f>
        <v>#REF!</v>
      </c>
    </row>
    <row r="120" spans="9:30" x14ac:dyDescent="0.15">
      <c r="I120" s="11" t="e">
        <f>IF(#REF!&lt;&gt;"",VLOOKUP(#REF!, コースコード表!$A$2:$C$17, 3, FALSE),"")</f>
        <v>#REF!</v>
      </c>
      <c r="J120" s="12"/>
      <c r="K120" s="11" t="e">
        <f>IF(#REF!&lt;&gt;"",VLOOKUP(#REF!, コースコード表!$A$2:$C$17, 2, FALSE),"")</f>
        <v>#REF!</v>
      </c>
      <c r="T120" s="11" t="e">
        <f>IF(#REF!&lt;&gt;"",#REF!,"")</f>
        <v>#REF!</v>
      </c>
      <c r="AD120" s="11" t="e">
        <f>IF(#REF!&lt;&gt;"",#REF!,"")</f>
        <v>#REF!</v>
      </c>
    </row>
    <row r="121" spans="9:30" x14ac:dyDescent="0.15">
      <c r="I121" s="11" t="e">
        <f>IF(#REF!&lt;&gt;"",VLOOKUP(#REF!, コースコード表!$A$2:$C$17, 3, FALSE),"")</f>
        <v>#REF!</v>
      </c>
      <c r="J121" s="12"/>
      <c r="K121" s="11" t="e">
        <f>IF(#REF!&lt;&gt;"",VLOOKUP(#REF!, コースコード表!$A$2:$C$17, 2, FALSE),"")</f>
        <v>#REF!</v>
      </c>
      <c r="T121" s="11" t="e">
        <f>IF(#REF!&lt;&gt;"",#REF!,"")</f>
        <v>#REF!</v>
      </c>
      <c r="AD121" s="11" t="e">
        <f>IF(#REF!&lt;&gt;"",#REF!,"")</f>
        <v>#REF!</v>
      </c>
    </row>
    <row r="122" spans="9:30" x14ac:dyDescent="0.15">
      <c r="I122" s="11" t="e">
        <f>IF(#REF!&lt;&gt;"",VLOOKUP(#REF!, コースコード表!$A$2:$C$17, 3, FALSE),"")</f>
        <v>#REF!</v>
      </c>
      <c r="J122" s="12"/>
      <c r="K122" s="11" t="e">
        <f>IF(#REF!&lt;&gt;"",VLOOKUP(#REF!, コースコード表!$A$2:$C$17, 2, FALSE),"")</f>
        <v>#REF!</v>
      </c>
      <c r="T122" s="11" t="e">
        <f>IF(#REF!&lt;&gt;"",#REF!,"")</f>
        <v>#REF!</v>
      </c>
      <c r="AD122" s="11" t="e">
        <f>IF(#REF!&lt;&gt;"",#REF!,"")</f>
        <v>#REF!</v>
      </c>
    </row>
    <row r="123" spans="9:30" x14ac:dyDescent="0.15">
      <c r="I123" s="11" t="e">
        <f>IF(#REF!&lt;&gt;"",VLOOKUP(#REF!, コースコード表!$A$2:$C$17, 3, FALSE),"")</f>
        <v>#REF!</v>
      </c>
      <c r="J123" s="12"/>
      <c r="K123" s="11" t="e">
        <f>IF(#REF!&lt;&gt;"",VLOOKUP(#REF!, コースコード表!$A$2:$C$17, 2, FALSE),"")</f>
        <v>#REF!</v>
      </c>
      <c r="T123" s="11" t="e">
        <f>IF(#REF!&lt;&gt;"",#REF!,"")</f>
        <v>#REF!</v>
      </c>
      <c r="AD123" s="11" t="e">
        <f>IF(#REF!&lt;&gt;"",#REF!,"")</f>
        <v>#REF!</v>
      </c>
    </row>
    <row r="124" spans="9:30" x14ac:dyDescent="0.15">
      <c r="I124" s="11" t="e">
        <f>IF(#REF!&lt;&gt;"",VLOOKUP(#REF!, コースコード表!$A$2:$C$17, 3, FALSE),"")</f>
        <v>#REF!</v>
      </c>
      <c r="J124" s="12"/>
      <c r="K124" s="11" t="e">
        <f>IF(#REF!&lt;&gt;"",VLOOKUP(#REF!, コースコード表!$A$2:$C$17, 2, FALSE),"")</f>
        <v>#REF!</v>
      </c>
      <c r="T124" s="11" t="e">
        <f>IF(#REF!&lt;&gt;"",#REF!,"")</f>
        <v>#REF!</v>
      </c>
      <c r="AD124" s="11" t="e">
        <f>IF(#REF!&lt;&gt;"",#REF!,"")</f>
        <v>#REF!</v>
      </c>
    </row>
    <row r="125" spans="9:30" x14ac:dyDescent="0.15">
      <c r="I125" s="11" t="e">
        <f>IF(#REF!&lt;&gt;"",VLOOKUP(#REF!, コースコード表!$A$2:$C$17, 3, FALSE),"")</f>
        <v>#REF!</v>
      </c>
      <c r="J125" s="12"/>
      <c r="K125" s="11" t="e">
        <f>IF(#REF!&lt;&gt;"",VLOOKUP(#REF!, コースコード表!$A$2:$C$17, 2, FALSE),"")</f>
        <v>#REF!</v>
      </c>
      <c r="T125" s="11" t="e">
        <f>IF(#REF!&lt;&gt;"",#REF!,"")</f>
        <v>#REF!</v>
      </c>
      <c r="AD125" s="11" t="e">
        <f>IF(#REF!&lt;&gt;"",#REF!,"")</f>
        <v>#REF!</v>
      </c>
    </row>
    <row r="126" spans="9:30" x14ac:dyDescent="0.15">
      <c r="I126" s="11" t="e">
        <f>IF(#REF!&lt;&gt;"",VLOOKUP(#REF!, コースコード表!$A$2:$C$17, 3, FALSE),"")</f>
        <v>#REF!</v>
      </c>
      <c r="J126" s="12"/>
      <c r="K126" s="11" t="e">
        <f>IF(#REF!&lt;&gt;"",VLOOKUP(#REF!, コースコード表!$A$2:$C$17, 2, FALSE),"")</f>
        <v>#REF!</v>
      </c>
      <c r="T126" s="11" t="e">
        <f>IF(#REF!&lt;&gt;"",#REF!,"")</f>
        <v>#REF!</v>
      </c>
      <c r="AD126" s="11" t="e">
        <f>IF(#REF!&lt;&gt;"",#REF!,"")</f>
        <v>#REF!</v>
      </c>
    </row>
    <row r="127" spans="9:30" x14ac:dyDescent="0.15">
      <c r="I127" s="11" t="e">
        <f>IF(#REF!&lt;&gt;"",VLOOKUP(#REF!, コースコード表!$A$2:$C$17, 3, FALSE),"")</f>
        <v>#REF!</v>
      </c>
      <c r="J127" s="12"/>
      <c r="K127" s="11" t="e">
        <f>IF(#REF!&lt;&gt;"",VLOOKUP(#REF!, コースコード表!$A$2:$C$17, 2, FALSE),"")</f>
        <v>#REF!</v>
      </c>
      <c r="T127" s="11" t="e">
        <f>IF(#REF!&lt;&gt;"",#REF!,"")</f>
        <v>#REF!</v>
      </c>
      <c r="AD127" s="11" t="e">
        <f>IF(#REF!&lt;&gt;"",#REF!,"")</f>
        <v>#REF!</v>
      </c>
    </row>
    <row r="128" spans="9:30" x14ac:dyDescent="0.15">
      <c r="I128" s="11" t="e">
        <f>IF(#REF!&lt;&gt;"",VLOOKUP(#REF!, コースコード表!$A$2:$C$17, 3, FALSE),"")</f>
        <v>#REF!</v>
      </c>
      <c r="J128" s="12"/>
      <c r="K128" s="11" t="e">
        <f>IF(#REF!&lt;&gt;"",VLOOKUP(#REF!, コースコード表!$A$2:$C$17, 2, FALSE),"")</f>
        <v>#REF!</v>
      </c>
      <c r="T128" s="11" t="e">
        <f>IF(#REF!&lt;&gt;"",#REF!,"")</f>
        <v>#REF!</v>
      </c>
      <c r="AD128" s="11" t="e">
        <f>IF(#REF!&lt;&gt;"",#REF!,"")</f>
        <v>#REF!</v>
      </c>
    </row>
    <row r="129" spans="9:30" x14ac:dyDescent="0.15">
      <c r="I129" s="11" t="e">
        <f>IF(#REF!&lt;&gt;"",VLOOKUP(#REF!, コースコード表!$A$2:$C$17, 3, FALSE),"")</f>
        <v>#REF!</v>
      </c>
      <c r="J129" s="12"/>
      <c r="K129" s="11" t="e">
        <f>IF(#REF!&lt;&gt;"",VLOOKUP(#REF!, コースコード表!$A$2:$C$17, 2, FALSE),"")</f>
        <v>#REF!</v>
      </c>
      <c r="T129" s="11" t="e">
        <f>IF(#REF!&lt;&gt;"",#REF!,"")</f>
        <v>#REF!</v>
      </c>
      <c r="AD129" s="11" t="e">
        <f>IF(#REF!&lt;&gt;"",#REF!,"")</f>
        <v>#REF!</v>
      </c>
    </row>
    <row r="130" spans="9:30" x14ac:dyDescent="0.15">
      <c r="I130" s="11" t="e">
        <f>IF(#REF!&lt;&gt;"",VLOOKUP(#REF!, コースコード表!$A$2:$C$17, 3, FALSE),"")</f>
        <v>#REF!</v>
      </c>
      <c r="J130" s="12"/>
      <c r="K130" s="11" t="e">
        <f>IF(#REF!&lt;&gt;"",VLOOKUP(#REF!, コースコード表!$A$2:$C$17, 2, FALSE),"")</f>
        <v>#REF!</v>
      </c>
      <c r="T130" s="11" t="e">
        <f>IF(#REF!&lt;&gt;"",#REF!,"")</f>
        <v>#REF!</v>
      </c>
      <c r="AD130" s="11" t="e">
        <f>IF(#REF!&lt;&gt;"",#REF!,"")</f>
        <v>#REF!</v>
      </c>
    </row>
    <row r="131" spans="9:30" x14ac:dyDescent="0.15">
      <c r="I131" s="11" t="e">
        <f>IF(#REF!&lt;&gt;"",VLOOKUP(#REF!, コースコード表!$A$2:$C$17, 3, FALSE),"")</f>
        <v>#REF!</v>
      </c>
      <c r="J131" s="12"/>
      <c r="K131" s="11" t="e">
        <f>IF(#REF!&lt;&gt;"",VLOOKUP(#REF!, コースコード表!$A$2:$C$17, 2, FALSE),"")</f>
        <v>#REF!</v>
      </c>
      <c r="T131" s="11" t="e">
        <f>IF(#REF!&lt;&gt;"",#REF!,"")</f>
        <v>#REF!</v>
      </c>
      <c r="AD131" s="11" t="e">
        <f>IF(#REF!&lt;&gt;"",#REF!,"")</f>
        <v>#REF!</v>
      </c>
    </row>
    <row r="132" spans="9:30" x14ac:dyDescent="0.15">
      <c r="I132" s="11" t="e">
        <f>IF(#REF!&lt;&gt;"",VLOOKUP(#REF!, コースコード表!$A$2:$C$17, 3, FALSE),"")</f>
        <v>#REF!</v>
      </c>
      <c r="J132" s="12"/>
      <c r="K132" s="11" t="e">
        <f>IF(#REF!&lt;&gt;"",VLOOKUP(#REF!, コースコード表!$A$2:$C$17, 2, FALSE),"")</f>
        <v>#REF!</v>
      </c>
      <c r="T132" s="11" t="e">
        <f>IF(#REF!&lt;&gt;"",#REF!,"")</f>
        <v>#REF!</v>
      </c>
      <c r="AD132" s="11" t="e">
        <f>IF(#REF!&lt;&gt;"",#REF!,"")</f>
        <v>#REF!</v>
      </c>
    </row>
    <row r="133" spans="9:30" x14ac:dyDescent="0.15">
      <c r="I133" s="11" t="e">
        <f>IF(#REF!&lt;&gt;"",VLOOKUP(#REF!, コースコード表!$A$2:$C$17, 3, FALSE),"")</f>
        <v>#REF!</v>
      </c>
      <c r="J133" s="12"/>
      <c r="K133" s="11" t="e">
        <f>IF(#REF!&lt;&gt;"",VLOOKUP(#REF!, コースコード表!$A$2:$C$17, 2, FALSE),"")</f>
        <v>#REF!</v>
      </c>
      <c r="T133" s="11" t="e">
        <f>IF(#REF!&lt;&gt;"",#REF!,"")</f>
        <v>#REF!</v>
      </c>
      <c r="AD133" s="11" t="e">
        <f>IF(#REF!&lt;&gt;"",#REF!,"")</f>
        <v>#REF!</v>
      </c>
    </row>
    <row r="134" spans="9:30" x14ac:dyDescent="0.15">
      <c r="I134" s="11" t="e">
        <f>IF(#REF!&lt;&gt;"",VLOOKUP(#REF!, コースコード表!$A$2:$C$17, 3, FALSE),"")</f>
        <v>#REF!</v>
      </c>
      <c r="J134" s="12"/>
      <c r="K134" s="11" t="e">
        <f>IF(#REF!&lt;&gt;"",VLOOKUP(#REF!, コースコード表!$A$2:$C$17, 2, FALSE),"")</f>
        <v>#REF!</v>
      </c>
      <c r="T134" s="11" t="e">
        <f>IF(#REF!&lt;&gt;"",#REF!,"")</f>
        <v>#REF!</v>
      </c>
      <c r="AD134" s="11" t="e">
        <f>IF(#REF!&lt;&gt;"",#REF!,"")</f>
        <v>#REF!</v>
      </c>
    </row>
    <row r="135" spans="9:30" x14ac:dyDescent="0.15">
      <c r="I135" s="11" t="e">
        <f>IF(#REF!&lt;&gt;"",VLOOKUP(#REF!, コースコード表!$A$2:$C$17, 3, FALSE),"")</f>
        <v>#REF!</v>
      </c>
      <c r="J135" s="12"/>
      <c r="K135" s="11" t="e">
        <f>IF(#REF!&lt;&gt;"",VLOOKUP(#REF!, コースコード表!$A$2:$C$17, 2, FALSE),"")</f>
        <v>#REF!</v>
      </c>
      <c r="T135" s="11" t="e">
        <f>IF(#REF!&lt;&gt;"",#REF!,"")</f>
        <v>#REF!</v>
      </c>
      <c r="AD135" s="11" t="e">
        <f>IF(#REF!&lt;&gt;"",#REF!,"")</f>
        <v>#REF!</v>
      </c>
    </row>
    <row r="136" spans="9:30" x14ac:dyDescent="0.15">
      <c r="I136" s="11" t="e">
        <f>IF(#REF!&lt;&gt;"",VLOOKUP(#REF!, コースコード表!$A$2:$C$17, 3, FALSE),"")</f>
        <v>#REF!</v>
      </c>
      <c r="J136" s="12"/>
      <c r="K136" s="11" t="e">
        <f>IF(#REF!&lt;&gt;"",VLOOKUP(#REF!, コースコード表!$A$2:$C$17, 2, FALSE),"")</f>
        <v>#REF!</v>
      </c>
      <c r="T136" s="11" t="e">
        <f>IF(#REF!&lt;&gt;"",#REF!,"")</f>
        <v>#REF!</v>
      </c>
      <c r="AD136" s="11" t="e">
        <f>IF(#REF!&lt;&gt;"",#REF!,"")</f>
        <v>#REF!</v>
      </c>
    </row>
    <row r="137" spans="9:30" x14ac:dyDescent="0.15">
      <c r="I137" s="11" t="e">
        <f>IF(#REF!&lt;&gt;"",VLOOKUP(#REF!, コースコード表!$A$2:$C$17, 3, FALSE),"")</f>
        <v>#REF!</v>
      </c>
      <c r="J137" s="12"/>
      <c r="K137" s="11" t="e">
        <f>IF(#REF!&lt;&gt;"",VLOOKUP(#REF!, コースコード表!$A$2:$C$17, 2, FALSE),"")</f>
        <v>#REF!</v>
      </c>
      <c r="T137" s="11" t="e">
        <f>IF(#REF!&lt;&gt;"",#REF!,"")</f>
        <v>#REF!</v>
      </c>
      <c r="AD137" s="11" t="e">
        <f>IF(#REF!&lt;&gt;"",#REF!,"")</f>
        <v>#REF!</v>
      </c>
    </row>
    <row r="138" spans="9:30" x14ac:dyDescent="0.15">
      <c r="I138" s="11" t="e">
        <f>IF(#REF!&lt;&gt;"",VLOOKUP(#REF!, コースコード表!$A$2:$C$17, 3, FALSE),"")</f>
        <v>#REF!</v>
      </c>
      <c r="J138" s="12"/>
      <c r="K138" s="11" t="e">
        <f>IF(#REF!&lt;&gt;"",VLOOKUP(#REF!, コースコード表!$A$2:$C$17, 2, FALSE),"")</f>
        <v>#REF!</v>
      </c>
      <c r="T138" s="11" t="e">
        <f>IF(#REF!&lt;&gt;"",#REF!,"")</f>
        <v>#REF!</v>
      </c>
      <c r="AD138" s="11" t="e">
        <f>IF(#REF!&lt;&gt;"",#REF!,"")</f>
        <v>#REF!</v>
      </c>
    </row>
    <row r="139" spans="9:30" x14ac:dyDescent="0.15">
      <c r="I139" s="11" t="e">
        <f>IF(#REF!&lt;&gt;"",VLOOKUP(#REF!, コースコード表!$A$2:$C$17, 3, FALSE),"")</f>
        <v>#REF!</v>
      </c>
      <c r="J139" s="12"/>
      <c r="K139" s="11" t="e">
        <f>IF(#REF!&lt;&gt;"",VLOOKUP(#REF!, コースコード表!$A$2:$C$17, 2, FALSE),"")</f>
        <v>#REF!</v>
      </c>
      <c r="T139" s="11" t="e">
        <f>IF(#REF!&lt;&gt;"",#REF!,"")</f>
        <v>#REF!</v>
      </c>
      <c r="AD139" s="11" t="e">
        <f>IF(#REF!&lt;&gt;"",#REF!,"")</f>
        <v>#REF!</v>
      </c>
    </row>
    <row r="140" spans="9:30" x14ac:dyDescent="0.15">
      <c r="I140" s="11" t="e">
        <f>IF(#REF!&lt;&gt;"",VLOOKUP(#REF!, コースコード表!$A$2:$C$17, 3, FALSE),"")</f>
        <v>#REF!</v>
      </c>
      <c r="J140" s="12"/>
      <c r="K140" s="11" t="e">
        <f>IF(#REF!&lt;&gt;"",VLOOKUP(#REF!, コースコード表!$A$2:$C$17, 2, FALSE),"")</f>
        <v>#REF!</v>
      </c>
      <c r="T140" s="11" t="e">
        <f>IF(#REF!&lt;&gt;"",#REF!,"")</f>
        <v>#REF!</v>
      </c>
      <c r="AD140" s="11" t="e">
        <f>IF(#REF!&lt;&gt;"",#REF!,"")</f>
        <v>#REF!</v>
      </c>
    </row>
    <row r="141" spans="9:30" x14ac:dyDescent="0.15">
      <c r="I141" s="11" t="e">
        <f>IF(#REF!&lt;&gt;"",VLOOKUP(#REF!, コースコード表!$A$2:$C$17, 3, FALSE),"")</f>
        <v>#REF!</v>
      </c>
      <c r="J141" s="12"/>
      <c r="K141" s="11" t="e">
        <f>IF(#REF!&lt;&gt;"",VLOOKUP(#REF!, コースコード表!$A$2:$C$17, 2, FALSE),"")</f>
        <v>#REF!</v>
      </c>
      <c r="T141" s="11" t="e">
        <f>IF(#REF!&lt;&gt;"",#REF!,"")</f>
        <v>#REF!</v>
      </c>
      <c r="AD141" s="11" t="e">
        <f>IF(#REF!&lt;&gt;"",#REF!,"")</f>
        <v>#REF!</v>
      </c>
    </row>
    <row r="142" spans="9:30" x14ac:dyDescent="0.15">
      <c r="I142" s="11" t="e">
        <f>IF(#REF!&lt;&gt;"",VLOOKUP(#REF!, コースコード表!$A$2:$C$17, 3, FALSE),"")</f>
        <v>#REF!</v>
      </c>
      <c r="J142" s="12"/>
      <c r="K142" s="11" t="e">
        <f>IF(#REF!&lt;&gt;"",VLOOKUP(#REF!, コースコード表!$A$2:$C$17, 2, FALSE),"")</f>
        <v>#REF!</v>
      </c>
      <c r="T142" s="11" t="e">
        <f>IF(#REF!&lt;&gt;"",#REF!,"")</f>
        <v>#REF!</v>
      </c>
      <c r="AD142" s="11" t="e">
        <f>IF(#REF!&lt;&gt;"",#REF!,"")</f>
        <v>#REF!</v>
      </c>
    </row>
    <row r="143" spans="9:30" x14ac:dyDescent="0.15">
      <c r="I143" s="11" t="e">
        <f>IF(#REF!&lt;&gt;"",VLOOKUP(#REF!, コースコード表!$A$2:$C$17, 3, FALSE),"")</f>
        <v>#REF!</v>
      </c>
      <c r="J143" s="12"/>
      <c r="K143" s="11" t="e">
        <f>IF(#REF!&lt;&gt;"",VLOOKUP(#REF!, コースコード表!$A$2:$C$17, 2, FALSE),"")</f>
        <v>#REF!</v>
      </c>
      <c r="T143" s="11" t="e">
        <f>IF(#REF!&lt;&gt;"",#REF!,"")</f>
        <v>#REF!</v>
      </c>
      <c r="AD143" s="11" t="e">
        <f>IF(#REF!&lt;&gt;"",#REF!,"")</f>
        <v>#REF!</v>
      </c>
    </row>
    <row r="144" spans="9:30" x14ac:dyDescent="0.15">
      <c r="I144" s="11" t="e">
        <f>IF(#REF!&lt;&gt;"",VLOOKUP(#REF!, コースコード表!$A$2:$C$17, 3, FALSE),"")</f>
        <v>#REF!</v>
      </c>
      <c r="J144" s="12"/>
      <c r="K144" s="11" t="e">
        <f>IF(#REF!&lt;&gt;"",VLOOKUP(#REF!, コースコード表!$A$2:$C$17, 2, FALSE),"")</f>
        <v>#REF!</v>
      </c>
      <c r="T144" s="11" t="e">
        <f>IF(#REF!&lt;&gt;"",#REF!,"")</f>
        <v>#REF!</v>
      </c>
      <c r="AD144" s="11" t="e">
        <f>IF(#REF!&lt;&gt;"",#REF!,"")</f>
        <v>#REF!</v>
      </c>
    </row>
    <row r="145" spans="9:30" x14ac:dyDescent="0.15">
      <c r="I145" s="11" t="e">
        <f>IF(#REF!&lt;&gt;"",VLOOKUP(#REF!, コースコード表!$A$2:$C$17, 3, FALSE),"")</f>
        <v>#REF!</v>
      </c>
      <c r="J145" s="12"/>
      <c r="K145" s="11" t="e">
        <f>IF(#REF!&lt;&gt;"",VLOOKUP(#REF!, コースコード表!$A$2:$C$17, 2, FALSE),"")</f>
        <v>#REF!</v>
      </c>
      <c r="T145" s="11" t="e">
        <f>IF(#REF!&lt;&gt;"",#REF!,"")</f>
        <v>#REF!</v>
      </c>
      <c r="AD145" s="11" t="e">
        <f>IF(#REF!&lt;&gt;"",#REF!,"")</f>
        <v>#REF!</v>
      </c>
    </row>
    <row r="146" spans="9:30" x14ac:dyDescent="0.15">
      <c r="I146" s="11" t="e">
        <f>IF(#REF!&lt;&gt;"",VLOOKUP(#REF!, コースコード表!$A$2:$C$17, 3, FALSE),"")</f>
        <v>#REF!</v>
      </c>
      <c r="J146" s="12"/>
      <c r="K146" s="11" t="e">
        <f>IF(#REF!&lt;&gt;"",VLOOKUP(#REF!, コースコード表!$A$2:$C$17, 2, FALSE),"")</f>
        <v>#REF!</v>
      </c>
      <c r="T146" s="11" t="e">
        <f>IF(#REF!&lt;&gt;"",#REF!,"")</f>
        <v>#REF!</v>
      </c>
      <c r="AD146" s="11" t="e">
        <f>IF(#REF!&lt;&gt;"",#REF!,"")</f>
        <v>#REF!</v>
      </c>
    </row>
    <row r="147" spans="9:30" x14ac:dyDescent="0.15">
      <c r="I147" s="11" t="e">
        <f>IF(#REF!&lt;&gt;"",VLOOKUP(#REF!, コースコード表!$A$2:$C$17, 3, FALSE),"")</f>
        <v>#REF!</v>
      </c>
      <c r="J147" s="12"/>
      <c r="K147" s="11" t="e">
        <f>IF(#REF!&lt;&gt;"",VLOOKUP(#REF!, コースコード表!$A$2:$C$17, 2, FALSE),"")</f>
        <v>#REF!</v>
      </c>
      <c r="T147" s="11" t="e">
        <f>IF(#REF!&lt;&gt;"",#REF!,"")</f>
        <v>#REF!</v>
      </c>
      <c r="AD147" s="11" t="e">
        <f>IF(#REF!&lt;&gt;"",#REF!,"")</f>
        <v>#REF!</v>
      </c>
    </row>
    <row r="148" spans="9:30" x14ac:dyDescent="0.15">
      <c r="I148" s="11" t="e">
        <f>IF(#REF!&lt;&gt;"",VLOOKUP(#REF!, コースコード表!$A$2:$C$17, 3, FALSE),"")</f>
        <v>#REF!</v>
      </c>
      <c r="J148" s="12"/>
      <c r="K148" s="11" t="e">
        <f>IF(#REF!&lt;&gt;"",VLOOKUP(#REF!, コースコード表!$A$2:$C$17, 2, FALSE),"")</f>
        <v>#REF!</v>
      </c>
      <c r="T148" s="11" t="e">
        <f>IF(#REF!&lt;&gt;"",#REF!,"")</f>
        <v>#REF!</v>
      </c>
      <c r="AD148" s="11" t="e">
        <f>IF(#REF!&lt;&gt;"",#REF!,"")</f>
        <v>#REF!</v>
      </c>
    </row>
    <row r="149" spans="9:30" x14ac:dyDescent="0.15">
      <c r="I149" s="11" t="e">
        <f>IF(#REF!&lt;&gt;"",VLOOKUP(#REF!, コースコード表!$A$2:$C$17, 3, FALSE),"")</f>
        <v>#REF!</v>
      </c>
      <c r="J149" s="12"/>
      <c r="K149" s="11" t="e">
        <f>IF(#REF!&lt;&gt;"",VLOOKUP(#REF!, コースコード表!$A$2:$C$17, 2, FALSE),"")</f>
        <v>#REF!</v>
      </c>
      <c r="T149" s="11" t="e">
        <f>IF(#REF!&lt;&gt;"",#REF!,"")</f>
        <v>#REF!</v>
      </c>
      <c r="AD149" s="11" t="e">
        <f>IF(#REF!&lt;&gt;"",#REF!,"")</f>
        <v>#REF!</v>
      </c>
    </row>
    <row r="150" spans="9:30" x14ac:dyDescent="0.15">
      <c r="I150" s="11" t="e">
        <f>IF(#REF!&lt;&gt;"",VLOOKUP(#REF!, コースコード表!$A$2:$C$17, 3, FALSE),"")</f>
        <v>#REF!</v>
      </c>
      <c r="J150" s="12"/>
      <c r="K150" s="11" t="e">
        <f>IF(#REF!&lt;&gt;"",VLOOKUP(#REF!, コースコード表!$A$2:$C$17, 2, FALSE),"")</f>
        <v>#REF!</v>
      </c>
      <c r="T150" s="11" t="e">
        <f>IF(#REF!&lt;&gt;"",#REF!,"")</f>
        <v>#REF!</v>
      </c>
      <c r="AD150" s="11" t="e">
        <f>IF(#REF!&lt;&gt;"",#REF!,"")</f>
        <v>#REF!</v>
      </c>
    </row>
    <row r="151" spans="9:30" x14ac:dyDescent="0.15">
      <c r="I151" s="11" t="e">
        <f>IF(#REF!&lt;&gt;"",VLOOKUP(#REF!, コースコード表!$A$2:$C$17, 3, FALSE),"")</f>
        <v>#REF!</v>
      </c>
      <c r="J151" s="12"/>
      <c r="K151" s="11" t="e">
        <f>IF(#REF!&lt;&gt;"",VLOOKUP(#REF!, コースコード表!$A$2:$C$17, 2, FALSE),"")</f>
        <v>#REF!</v>
      </c>
      <c r="T151" s="11" t="e">
        <f>IF(#REF!&lt;&gt;"",#REF!,"")</f>
        <v>#REF!</v>
      </c>
      <c r="AD151" s="11" t="e">
        <f>IF(#REF!&lt;&gt;"",#REF!,"")</f>
        <v>#REF!</v>
      </c>
    </row>
    <row r="152" spans="9:30" x14ac:dyDescent="0.15">
      <c r="I152" s="11" t="e">
        <f>IF(#REF!&lt;&gt;"",VLOOKUP(#REF!, コースコード表!$A$2:$C$17, 3, FALSE),"")</f>
        <v>#REF!</v>
      </c>
      <c r="J152" s="12"/>
      <c r="K152" s="11" t="e">
        <f>IF(#REF!&lt;&gt;"",VLOOKUP(#REF!, コースコード表!$A$2:$C$17, 2, FALSE),"")</f>
        <v>#REF!</v>
      </c>
      <c r="T152" s="11" t="e">
        <f>IF(#REF!&lt;&gt;"",#REF!,"")</f>
        <v>#REF!</v>
      </c>
      <c r="AD152" s="11" t="e">
        <f>IF(#REF!&lt;&gt;"",#REF!,"")</f>
        <v>#REF!</v>
      </c>
    </row>
    <row r="153" spans="9:30" x14ac:dyDescent="0.15">
      <c r="I153" s="11" t="e">
        <f>IF(#REF!&lt;&gt;"",VLOOKUP(#REF!, コースコード表!$A$2:$C$17, 3, FALSE),"")</f>
        <v>#REF!</v>
      </c>
      <c r="J153" s="12"/>
      <c r="K153" s="11" t="e">
        <f>IF(#REF!&lt;&gt;"",VLOOKUP(#REF!, コースコード表!$A$2:$C$17, 2, FALSE),"")</f>
        <v>#REF!</v>
      </c>
      <c r="T153" s="11" t="e">
        <f>IF(#REF!&lt;&gt;"",#REF!,"")</f>
        <v>#REF!</v>
      </c>
      <c r="AD153" s="11" t="e">
        <f>IF(#REF!&lt;&gt;"",#REF!,"")</f>
        <v>#REF!</v>
      </c>
    </row>
    <row r="154" spans="9:30" x14ac:dyDescent="0.15">
      <c r="I154" s="11" t="e">
        <f>IF(#REF!&lt;&gt;"",VLOOKUP(#REF!, コースコード表!$A$2:$C$17, 3, FALSE),"")</f>
        <v>#REF!</v>
      </c>
      <c r="J154" s="12"/>
      <c r="K154" s="11" t="e">
        <f>IF(#REF!&lt;&gt;"",VLOOKUP(#REF!, コースコード表!$A$2:$C$17, 2, FALSE),"")</f>
        <v>#REF!</v>
      </c>
      <c r="T154" s="11" t="e">
        <f>IF(#REF!&lt;&gt;"",#REF!,"")</f>
        <v>#REF!</v>
      </c>
      <c r="AD154" s="11" t="e">
        <f>IF(#REF!&lt;&gt;"",#REF!,"")</f>
        <v>#REF!</v>
      </c>
    </row>
    <row r="155" spans="9:30" x14ac:dyDescent="0.15">
      <c r="I155" s="11" t="e">
        <f>IF(#REF!&lt;&gt;"",VLOOKUP(#REF!, コースコード表!$A$2:$C$17, 3, FALSE),"")</f>
        <v>#REF!</v>
      </c>
      <c r="J155" s="12"/>
      <c r="K155" s="11" t="e">
        <f>IF(#REF!&lt;&gt;"",VLOOKUP(#REF!, コースコード表!$A$2:$C$17, 2, FALSE),"")</f>
        <v>#REF!</v>
      </c>
      <c r="T155" s="11" t="e">
        <f>IF(#REF!&lt;&gt;"",#REF!,"")</f>
        <v>#REF!</v>
      </c>
      <c r="AD155" s="11" t="e">
        <f>IF(#REF!&lt;&gt;"",#REF!,"")</f>
        <v>#REF!</v>
      </c>
    </row>
    <row r="156" spans="9:30" x14ac:dyDescent="0.15">
      <c r="I156" s="11" t="e">
        <f>IF(#REF!&lt;&gt;"",VLOOKUP(#REF!, コースコード表!$A$2:$C$17, 3, FALSE),"")</f>
        <v>#REF!</v>
      </c>
      <c r="J156" s="12"/>
      <c r="K156" s="11" t="e">
        <f>IF(#REF!&lt;&gt;"",VLOOKUP(#REF!, コースコード表!$A$2:$C$17, 2, FALSE),"")</f>
        <v>#REF!</v>
      </c>
      <c r="T156" s="11" t="e">
        <f>IF(#REF!&lt;&gt;"",#REF!,"")</f>
        <v>#REF!</v>
      </c>
      <c r="AD156" s="11" t="e">
        <f>IF(#REF!&lt;&gt;"",#REF!,"")</f>
        <v>#REF!</v>
      </c>
    </row>
    <row r="157" spans="9:30" x14ac:dyDescent="0.15">
      <c r="I157" s="11" t="e">
        <f>IF(#REF!&lt;&gt;"",VLOOKUP(#REF!, コースコード表!$A$2:$C$17, 3, FALSE),"")</f>
        <v>#REF!</v>
      </c>
      <c r="J157" s="12"/>
      <c r="K157" s="11" t="e">
        <f>IF(#REF!&lt;&gt;"",VLOOKUP(#REF!, コースコード表!$A$2:$C$17, 2, FALSE),"")</f>
        <v>#REF!</v>
      </c>
      <c r="T157" s="11" t="e">
        <f>IF(#REF!&lt;&gt;"",#REF!,"")</f>
        <v>#REF!</v>
      </c>
      <c r="AD157" s="11" t="e">
        <f>IF(#REF!&lt;&gt;"",#REF!,"")</f>
        <v>#REF!</v>
      </c>
    </row>
    <row r="158" spans="9:30" x14ac:dyDescent="0.15">
      <c r="I158" s="11" t="e">
        <f>IF(#REF!&lt;&gt;"",VLOOKUP(#REF!, コースコード表!$A$2:$C$17, 3, FALSE),"")</f>
        <v>#REF!</v>
      </c>
      <c r="J158" s="12"/>
      <c r="K158" s="11" t="e">
        <f>IF(#REF!&lt;&gt;"",VLOOKUP(#REF!, コースコード表!$A$2:$C$17, 2, FALSE),"")</f>
        <v>#REF!</v>
      </c>
      <c r="T158" s="11" t="e">
        <f>IF(#REF!&lt;&gt;"",#REF!,"")</f>
        <v>#REF!</v>
      </c>
      <c r="AD158" s="11" t="e">
        <f>IF(#REF!&lt;&gt;"",#REF!,"")</f>
        <v>#REF!</v>
      </c>
    </row>
    <row r="159" spans="9:30" x14ac:dyDescent="0.15">
      <c r="I159" s="11" t="e">
        <f>IF(#REF!&lt;&gt;"",VLOOKUP(#REF!, コースコード表!$A$2:$C$17, 3, FALSE),"")</f>
        <v>#REF!</v>
      </c>
      <c r="J159" s="12"/>
      <c r="K159" s="11" t="e">
        <f>IF(#REF!&lt;&gt;"",VLOOKUP(#REF!, コースコード表!$A$2:$C$17, 2, FALSE),"")</f>
        <v>#REF!</v>
      </c>
      <c r="T159" s="11" t="e">
        <f>IF(#REF!&lt;&gt;"",#REF!,"")</f>
        <v>#REF!</v>
      </c>
      <c r="AD159" s="11" t="e">
        <f>IF(#REF!&lt;&gt;"",#REF!,"")</f>
        <v>#REF!</v>
      </c>
    </row>
    <row r="160" spans="9:30" x14ac:dyDescent="0.15">
      <c r="I160" s="11" t="e">
        <f>IF(#REF!&lt;&gt;"",VLOOKUP(#REF!, コースコード表!$A$2:$C$17, 3, FALSE),"")</f>
        <v>#REF!</v>
      </c>
      <c r="J160" s="12"/>
      <c r="K160" s="11" t="e">
        <f>IF(#REF!&lt;&gt;"",VLOOKUP(#REF!, コースコード表!$A$2:$C$17, 2, FALSE),"")</f>
        <v>#REF!</v>
      </c>
      <c r="T160" s="11" t="e">
        <f>IF(#REF!&lt;&gt;"",#REF!,"")</f>
        <v>#REF!</v>
      </c>
      <c r="AD160" s="11" t="e">
        <f>IF(#REF!&lt;&gt;"",#REF!,"")</f>
        <v>#REF!</v>
      </c>
    </row>
    <row r="161" spans="9:30" x14ac:dyDescent="0.15">
      <c r="I161" s="11" t="e">
        <f>IF(#REF!&lt;&gt;"",VLOOKUP(#REF!, コースコード表!$A$2:$C$17, 3, FALSE),"")</f>
        <v>#REF!</v>
      </c>
      <c r="J161" s="12"/>
      <c r="K161" s="11" t="e">
        <f>IF(#REF!&lt;&gt;"",VLOOKUP(#REF!, コースコード表!$A$2:$C$17, 2, FALSE),"")</f>
        <v>#REF!</v>
      </c>
      <c r="T161" s="11" t="e">
        <f>IF(#REF!&lt;&gt;"",#REF!,"")</f>
        <v>#REF!</v>
      </c>
      <c r="AD161" s="11" t="e">
        <f>IF(#REF!&lt;&gt;"",#REF!,"")</f>
        <v>#REF!</v>
      </c>
    </row>
    <row r="162" spans="9:30" x14ac:dyDescent="0.15">
      <c r="I162" s="11" t="e">
        <f>IF(#REF!&lt;&gt;"",VLOOKUP(#REF!, コースコード表!$A$2:$C$17, 3, FALSE),"")</f>
        <v>#REF!</v>
      </c>
      <c r="J162" s="12"/>
      <c r="K162" s="11" t="e">
        <f>IF(#REF!&lt;&gt;"",VLOOKUP(#REF!, コースコード表!$A$2:$C$17, 2, FALSE),"")</f>
        <v>#REF!</v>
      </c>
      <c r="T162" s="11" t="e">
        <f>IF(#REF!&lt;&gt;"",#REF!,"")</f>
        <v>#REF!</v>
      </c>
      <c r="AD162" s="11" t="e">
        <f>IF(#REF!&lt;&gt;"",#REF!,"")</f>
        <v>#REF!</v>
      </c>
    </row>
    <row r="163" spans="9:30" x14ac:dyDescent="0.15">
      <c r="I163" s="11" t="e">
        <f>IF(#REF!&lt;&gt;"",VLOOKUP(#REF!, コースコード表!$A$2:$C$17, 3, FALSE),"")</f>
        <v>#REF!</v>
      </c>
      <c r="J163" s="12"/>
      <c r="K163" s="11" t="e">
        <f>IF(#REF!&lt;&gt;"",VLOOKUP(#REF!, コースコード表!$A$2:$C$17, 2, FALSE),"")</f>
        <v>#REF!</v>
      </c>
      <c r="T163" s="11" t="e">
        <f>IF(#REF!&lt;&gt;"",#REF!,"")</f>
        <v>#REF!</v>
      </c>
      <c r="AD163" s="11" t="e">
        <f>IF(#REF!&lt;&gt;"",#REF!,"")</f>
        <v>#REF!</v>
      </c>
    </row>
    <row r="164" spans="9:30" x14ac:dyDescent="0.15">
      <c r="I164" s="11" t="e">
        <f>IF(#REF!&lt;&gt;"",VLOOKUP(#REF!, コースコード表!$A$2:$C$17, 3, FALSE),"")</f>
        <v>#REF!</v>
      </c>
      <c r="J164" s="12"/>
      <c r="K164" s="11" t="e">
        <f>IF(#REF!&lt;&gt;"",VLOOKUP(#REF!, コースコード表!$A$2:$C$17, 2, FALSE),"")</f>
        <v>#REF!</v>
      </c>
      <c r="T164" s="11" t="e">
        <f>IF(#REF!&lt;&gt;"",#REF!,"")</f>
        <v>#REF!</v>
      </c>
      <c r="AD164" s="11" t="e">
        <f>IF(#REF!&lt;&gt;"",#REF!,"")</f>
        <v>#REF!</v>
      </c>
    </row>
    <row r="165" spans="9:30" x14ac:dyDescent="0.15">
      <c r="I165" s="11" t="e">
        <f>IF(#REF!&lt;&gt;"",VLOOKUP(#REF!, コースコード表!$A$2:$C$17, 3, FALSE),"")</f>
        <v>#REF!</v>
      </c>
      <c r="J165" s="12"/>
      <c r="K165" s="11" t="e">
        <f>IF(#REF!&lt;&gt;"",VLOOKUP(#REF!, コースコード表!$A$2:$C$17, 2, FALSE),"")</f>
        <v>#REF!</v>
      </c>
      <c r="T165" s="11" t="e">
        <f>IF(#REF!&lt;&gt;"",#REF!,"")</f>
        <v>#REF!</v>
      </c>
      <c r="AD165" s="11" t="e">
        <f>IF(#REF!&lt;&gt;"",#REF!,"")</f>
        <v>#REF!</v>
      </c>
    </row>
    <row r="166" spans="9:30" x14ac:dyDescent="0.15">
      <c r="I166" s="11" t="e">
        <f>IF(#REF!&lt;&gt;"",VLOOKUP(#REF!, コースコード表!$A$2:$C$17, 3, FALSE),"")</f>
        <v>#REF!</v>
      </c>
      <c r="J166" s="12"/>
      <c r="K166" s="11" t="e">
        <f>IF(#REF!&lt;&gt;"",VLOOKUP(#REF!, コースコード表!$A$2:$C$17, 2, FALSE),"")</f>
        <v>#REF!</v>
      </c>
      <c r="T166" s="11" t="e">
        <f>IF(#REF!&lt;&gt;"",#REF!,"")</f>
        <v>#REF!</v>
      </c>
      <c r="AD166" s="11" t="e">
        <f>IF(#REF!&lt;&gt;"",#REF!,"")</f>
        <v>#REF!</v>
      </c>
    </row>
    <row r="167" spans="9:30" x14ac:dyDescent="0.15">
      <c r="I167" s="11" t="e">
        <f>IF(#REF!&lt;&gt;"",VLOOKUP(#REF!, コースコード表!$A$2:$C$17, 3, FALSE),"")</f>
        <v>#REF!</v>
      </c>
      <c r="J167" s="12"/>
      <c r="K167" s="11" t="e">
        <f>IF(#REF!&lt;&gt;"",VLOOKUP(#REF!, コースコード表!$A$2:$C$17, 2, FALSE),"")</f>
        <v>#REF!</v>
      </c>
      <c r="T167" s="11" t="e">
        <f>IF(#REF!&lt;&gt;"",#REF!,"")</f>
        <v>#REF!</v>
      </c>
      <c r="AD167" s="11" t="e">
        <f>IF(#REF!&lt;&gt;"",#REF!,"")</f>
        <v>#REF!</v>
      </c>
    </row>
    <row r="168" spans="9:30" x14ac:dyDescent="0.15">
      <c r="I168" s="11" t="e">
        <f>IF(#REF!&lt;&gt;"",VLOOKUP(#REF!, コースコード表!$A$2:$C$17, 3, FALSE),"")</f>
        <v>#REF!</v>
      </c>
      <c r="J168" s="12"/>
      <c r="K168" s="11" t="e">
        <f>IF(#REF!&lt;&gt;"",VLOOKUP(#REF!, コースコード表!$A$2:$C$17, 2, FALSE),"")</f>
        <v>#REF!</v>
      </c>
      <c r="T168" s="11" t="e">
        <f>IF(#REF!&lt;&gt;"",#REF!,"")</f>
        <v>#REF!</v>
      </c>
      <c r="AD168" s="11" t="e">
        <f>IF(#REF!&lt;&gt;"",#REF!,"")</f>
        <v>#REF!</v>
      </c>
    </row>
    <row r="169" spans="9:30" x14ac:dyDescent="0.15">
      <c r="I169" s="11" t="e">
        <f>IF(#REF!&lt;&gt;"",VLOOKUP(#REF!, コースコード表!$A$2:$C$17, 3, FALSE),"")</f>
        <v>#REF!</v>
      </c>
      <c r="J169" s="12"/>
      <c r="K169" s="11" t="e">
        <f>IF(#REF!&lt;&gt;"",VLOOKUP(#REF!, コースコード表!$A$2:$C$17, 2, FALSE),"")</f>
        <v>#REF!</v>
      </c>
      <c r="T169" s="11" t="e">
        <f>IF(#REF!&lt;&gt;"",#REF!,"")</f>
        <v>#REF!</v>
      </c>
      <c r="AD169" s="11" t="e">
        <f>IF(#REF!&lt;&gt;"",#REF!,"")</f>
        <v>#REF!</v>
      </c>
    </row>
    <row r="170" spans="9:30" x14ac:dyDescent="0.15">
      <c r="I170" s="11" t="e">
        <f>IF(#REF!&lt;&gt;"",VLOOKUP(#REF!, コースコード表!$A$2:$C$17, 3, FALSE),"")</f>
        <v>#REF!</v>
      </c>
      <c r="J170" s="12"/>
      <c r="K170" s="11" t="e">
        <f>IF(#REF!&lt;&gt;"",VLOOKUP(#REF!, コースコード表!$A$2:$C$17, 2, FALSE),"")</f>
        <v>#REF!</v>
      </c>
      <c r="T170" s="11" t="e">
        <f>IF(#REF!&lt;&gt;"",#REF!,"")</f>
        <v>#REF!</v>
      </c>
      <c r="AD170" s="11" t="e">
        <f>IF(#REF!&lt;&gt;"",#REF!,"")</f>
        <v>#REF!</v>
      </c>
    </row>
    <row r="171" spans="9:30" x14ac:dyDescent="0.15">
      <c r="I171" s="11" t="e">
        <f>IF(#REF!&lt;&gt;"",VLOOKUP(#REF!, コースコード表!$A$2:$C$17, 3, FALSE),"")</f>
        <v>#REF!</v>
      </c>
      <c r="J171" s="12"/>
      <c r="K171" s="11" t="e">
        <f>IF(#REF!&lt;&gt;"",VLOOKUP(#REF!, コースコード表!$A$2:$C$17, 2, FALSE),"")</f>
        <v>#REF!</v>
      </c>
      <c r="T171" s="11" t="e">
        <f>IF(#REF!&lt;&gt;"",#REF!,"")</f>
        <v>#REF!</v>
      </c>
      <c r="AD171" s="11" t="e">
        <f>IF(#REF!&lt;&gt;"",#REF!,"")</f>
        <v>#REF!</v>
      </c>
    </row>
    <row r="172" spans="9:30" x14ac:dyDescent="0.15">
      <c r="I172" s="11" t="e">
        <f>IF(#REF!&lt;&gt;"",VLOOKUP(#REF!, コースコード表!$A$2:$C$17, 3, FALSE),"")</f>
        <v>#REF!</v>
      </c>
      <c r="J172" s="12"/>
      <c r="K172" s="11" t="e">
        <f>IF(#REF!&lt;&gt;"",VLOOKUP(#REF!, コースコード表!$A$2:$C$17, 2, FALSE),"")</f>
        <v>#REF!</v>
      </c>
      <c r="T172" s="11" t="e">
        <f>IF(#REF!&lt;&gt;"",#REF!,"")</f>
        <v>#REF!</v>
      </c>
      <c r="AD172" s="11" t="e">
        <f>IF(#REF!&lt;&gt;"",#REF!,"")</f>
        <v>#REF!</v>
      </c>
    </row>
    <row r="173" spans="9:30" x14ac:dyDescent="0.15">
      <c r="I173" s="11" t="e">
        <f>IF(#REF!&lt;&gt;"",VLOOKUP(#REF!, コースコード表!$A$2:$C$17, 3, FALSE),"")</f>
        <v>#REF!</v>
      </c>
      <c r="J173" s="12"/>
      <c r="K173" s="11" t="e">
        <f>IF(#REF!&lt;&gt;"",VLOOKUP(#REF!, コースコード表!$A$2:$C$17, 2, FALSE),"")</f>
        <v>#REF!</v>
      </c>
      <c r="T173" s="11" t="e">
        <f>IF(#REF!&lt;&gt;"",#REF!,"")</f>
        <v>#REF!</v>
      </c>
      <c r="AD173" s="11" t="e">
        <f>IF(#REF!&lt;&gt;"",#REF!,"")</f>
        <v>#REF!</v>
      </c>
    </row>
    <row r="174" spans="9:30" x14ac:dyDescent="0.15">
      <c r="I174" s="11" t="e">
        <f>IF(#REF!&lt;&gt;"",VLOOKUP(#REF!, コースコード表!$A$2:$C$17, 3, FALSE),"")</f>
        <v>#REF!</v>
      </c>
      <c r="J174" s="12"/>
      <c r="K174" s="11" t="e">
        <f>IF(#REF!&lt;&gt;"",VLOOKUP(#REF!, コースコード表!$A$2:$C$17, 2, FALSE),"")</f>
        <v>#REF!</v>
      </c>
      <c r="T174" s="11" t="e">
        <f>IF(#REF!&lt;&gt;"",#REF!,"")</f>
        <v>#REF!</v>
      </c>
      <c r="AD174" s="11" t="e">
        <f>IF(#REF!&lt;&gt;"",#REF!,"")</f>
        <v>#REF!</v>
      </c>
    </row>
    <row r="175" spans="9:30" x14ac:dyDescent="0.15">
      <c r="I175" s="11" t="e">
        <f>IF(#REF!&lt;&gt;"",VLOOKUP(#REF!, コースコード表!$A$2:$C$17, 3, FALSE),"")</f>
        <v>#REF!</v>
      </c>
      <c r="J175" s="12"/>
      <c r="K175" s="11" t="e">
        <f>IF(#REF!&lt;&gt;"",VLOOKUP(#REF!, コースコード表!$A$2:$C$17, 2, FALSE),"")</f>
        <v>#REF!</v>
      </c>
      <c r="T175" s="11" t="e">
        <f>IF(#REF!&lt;&gt;"",#REF!,"")</f>
        <v>#REF!</v>
      </c>
      <c r="AD175" s="11" t="e">
        <f>IF(#REF!&lt;&gt;"",#REF!,"")</f>
        <v>#REF!</v>
      </c>
    </row>
    <row r="176" spans="9:30" x14ac:dyDescent="0.15">
      <c r="I176" s="11" t="e">
        <f>IF(#REF!&lt;&gt;"",VLOOKUP(#REF!, コースコード表!$A$2:$C$17, 3, FALSE),"")</f>
        <v>#REF!</v>
      </c>
      <c r="J176" s="12"/>
      <c r="K176" s="11" t="e">
        <f>IF(#REF!&lt;&gt;"",VLOOKUP(#REF!, コースコード表!$A$2:$C$17, 2, FALSE),"")</f>
        <v>#REF!</v>
      </c>
      <c r="T176" s="11" t="e">
        <f>IF(#REF!&lt;&gt;"",#REF!,"")</f>
        <v>#REF!</v>
      </c>
      <c r="AD176" s="11" t="e">
        <f>IF(#REF!&lt;&gt;"",#REF!,"")</f>
        <v>#REF!</v>
      </c>
    </row>
    <row r="177" spans="9:30" x14ac:dyDescent="0.15">
      <c r="I177" s="11" t="e">
        <f>IF(#REF!&lt;&gt;"",VLOOKUP(#REF!, コースコード表!$A$2:$C$17, 3, FALSE),"")</f>
        <v>#REF!</v>
      </c>
      <c r="J177" s="12"/>
      <c r="K177" s="11" t="e">
        <f>IF(#REF!&lt;&gt;"",VLOOKUP(#REF!, コースコード表!$A$2:$C$17, 2, FALSE),"")</f>
        <v>#REF!</v>
      </c>
      <c r="T177" s="11" t="e">
        <f>IF(#REF!&lt;&gt;"",#REF!,"")</f>
        <v>#REF!</v>
      </c>
      <c r="AD177" s="11" t="e">
        <f>IF(#REF!&lt;&gt;"",#REF!,"")</f>
        <v>#REF!</v>
      </c>
    </row>
    <row r="178" spans="9:30" x14ac:dyDescent="0.15">
      <c r="I178" s="11" t="e">
        <f>IF(#REF!&lt;&gt;"",VLOOKUP(#REF!, コースコード表!$A$2:$C$17, 3, FALSE),"")</f>
        <v>#REF!</v>
      </c>
      <c r="J178" s="12"/>
      <c r="K178" s="11" t="e">
        <f>IF(#REF!&lt;&gt;"",VLOOKUP(#REF!, コースコード表!$A$2:$C$17, 2, FALSE),"")</f>
        <v>#REF!</v>
      </c>
      <c r="T178" s="11" t="e">
        <f>IF(#REF!&lt;&gt;"",#REF!,"")</f>
        <v>#REF!</v>
      </c>
      <c r="AD178" s="11" t="e">
        <f>IF(#REF!&lt;&gt;"",#REF!,"")</f>
        <v>#REF!</v>
      </c>
    </row>
    <row r="179" spans="9:30" x14ac:dyDescent="0.15">
      <c r="I179" s="11" t="e">
        <f>IF(#REF!&lt;&gt;"",VLOOKUP(#REF!, コースコード表!$A$2:$C$17, 3, FALSE),"")</f>
        <v>#REF!</v>
      </c>
      <c r="J179" s="12"/>
      <c r="K179" s="11" t="e">
        <f>IF(#REF!&lt;&gt;"",VLOOKUP(#REF!, コースコード表!$A$2:$C$17, 2, FALSE),"")</f>
        <v>#REF!</v>
      </c>
      <c r="T179" s="11" t="e">
        <f>IF(#REF!&lt;&gt;"",#REF!,"")</f>
        <v>#REF!</v>
      </c>
      <c r="AD179" s="11" t="e">
        <f>IF(#REF!&lt;&gt;"",#REF!,"")</f>
        <v>#REF!</v>
      </c>
    </row>
    <row r="180" spans="9:30" x14ac:dyDescent="0.15">
      <c r="I180" s="11" t="e">
        <f>IF(#REF!&lt;&gt;"",VLOOKUP(#REF!, コースコード表!$A$2:$C$17, 3, FALSE),"")</f>
        <v>#REF!</v>
      </c>
      <c r="J180" s="12"/>
      <c r="K180" s="11" t="e">
        <f>IF(#REF!&lt;&gt;"",VLOOKUP(#REF!, コースコード表!$A$2:$C$17, 2, FALSE),"")</f>
        <v>#REF!</v>
      </c>
      <c r="T180" s="11" t="e">
        <f>IF(#REF!&lt;&gt;"",#REF!,"")</f>
        <v>#REF!</v>
      </c>
      <c r="AD180" s="11" t="e">
        <f>IF(#REF!&lt;&gt;"",#REF!,"")</f>
        <v>#REF!</v>
      </c>
    </row>
    <row r="181" spans="9:30" x14ac:dyDescent="0.15">
      <c r="I181" s="11" t="e">
        <f>IF(#REF!&lt;&gt;"",VLOOKUP(#REF!, コースコード表!$A$2:$C$17, 3, FALSE),"")</f>
        <v>#REF!</v>
      </c>
      <c r="J181" s="12"/>
      <c r="K181" s="11" t="e">
        <f>IF(#REF!&lt;&gt;"",VLOOKUP(#REF!, コースコード表!$A$2:$C$17, 2, FALSE),"")</f>
        <v>#REF!</v>
      </c>
      <c r="T181" s="11" t="e">
        <f>IF(#REF!&lt;&gt;"",#REF!,"")</f>
        <v>#REF!</v>
      </c>
      <c r="AD181" s="11" t="e">
        <f>IF(#REF!&lt;&gt;"",#REF!,"")</f>
        <v>#REF!</v>
      </c>
    </row>
    <row r="182" spans="9:30" x14ac:dyDescent="0.15">
      <c r="I182" s="11" t="e">
        <f>IF(#REF!&lt;&gt;"",VLOOKUP(#REF!, コースコード表!$A$2:$C$17, 3, FALSE),"")</f>
        <v>#REF!</v>
      </c>
      <c r="J182" s="12"/>
      <c r="K182" s="11" t="e">
        <f>IF(#REF!&lt;&gt;"",VLOOKUP(#REF!, コースコード表!$A$2:$C$17, 2, FALSE),"")</f>
        <v>#REF!</v>
      </c>
      <c r="T182" s="11" t="e">
        <f>IF(#REF!&lt;&gt;"",#REF!,"")</f>
        <v>#REF!</v>
      </c>
      <c r="AD182" s="11" t="e">
        <f>IF(#REF!&lt;&gt;"",#REF!,"")</f>
        <v>#REF!</v>
      </c>
    </row>
    <row r="183" spans="9:30" x14ac:dyDescent="0.15">
      <c r="I183" s="11" t="e">
        <f>IF(#REF!&lt;&gt;"",VLOOKUP(#REF!, コースコード表!$A$2:$C$17, 3, FALSE),"")</f>
        <v>#REF!</v>
      </c>
      <c r="J183" s="12"/>
      <c r="K183" s="11" t="e">
        <f>IF(#REF!&lt;&gt;"",VLOOKUP(#REF!, コースコード表!$A$2:$C$17, 2, FALSE),"")</f>
        <v>#REF!</v>
      </c>
      <c r="T183" s="11" t="e">
        <f>IF(#REF!&lt;&gt;"",#REF!,"")</f>
        <v>#REF!</v>
      </c>
      <c r="AD183" s="11" t="e">
        <f>IF(#REF!&lt;&gt;"",#REF!,"")</f>
        <v>#REF!</v>
      </c>
    </row>
    <row r="184" spans="9:30" x14ac:dyDescent="0.15">
      <c r="I184" s="11" t="e">
        <f>IF(#REF!&lt;&gt;"",VLOOKUP(#REF!, コースコード表!$A$2:$C$17, 3, FALSE),"")</f>
        <v>#REF!</v>
      </c>
      <c r="J184" s="12"/>
      <c r="K184" s="11" t="e">
        <f>IF(#REF!&lt;&gt;"",VLOOKUP(#REF!, コースコード表!$A$2:$C$17, 2, FALSE),"")</f>
        <v>#REF!</v>
      </c>
      <c r="T184" s="11" t="e">
        <f>IF(#REF!&lt;&gt;"",#REF!,"")</f>
        <v>#REF!</v>
      </c>
      <c r="AD184" s="11" t="e">
        <f>IF(#REF!&lt;&gt;"",#REF!,"")</f>
        <v>#REF!</v>
      </c>
    </row>
    <row r="185" spans="9:30" x14ac:dyDescent="0.15">
      <c r="I185" s="11" t="e">
        <f>IF(#REF!&lt;&gt;"",VLOOKUP(#REF!, コースコード表!$A$2:$C$17, 3, FALSE),"")</f>
        <v>#REF!</v>
      </c>
      <c r="J185" s="12"/>
      <c r="K185" s="11" t="e">
        <f>IF(#REF!&lt;&gt;"",VLOOKUP(#REF!, コースコード表!$A$2:$C$17, 2, FALSE),"")</f>
        <v>#REF!</v>
      </c>
      <c r="T185" s="11" t="e">
        <f>IF(#REF!&lt;&gt;"",#REF!,"")</f>
        <v>#REF!</v>
      </c>
      <c r="AD185" s="11" t="e">
        <f>IF(#REF!&lt;&gt;"",#REF!,"")</f>
        <v>#REF!</v>
      </c>
    </row>
    <row r="186" spans="9:30" x14ac:dyDescent="0.15">
      <c r="I186" s="11" t="e">
        <f>IF(#REF!&lt;&gt;"",VLOOKUP(#REF!, コースコード表!$A$2:$C$17, 3, FALSE),"")</f>
        <v>#REF!</v>
      </c>
      <c r="J186" s="12"/>
      <c r="K186" s="11" t="e">
        <f>IF(#REF!&lt;&gt;"",VLOOKUP(#REF!, コースコード表!$A$2:$C$17, 2, FALSE),"")</f>
        <v>#REF!</v>
      </c>
      <c r="T186" s="11" t="e">
        <f>IF(#REF!&lt;&gt;"",#REF!,"")</f>
        <v>#REF!</v>
      </c>
      <c r="AD186" s="11" t="e">
        <f>IF(#REF!&lt;&gt;"",#REF!,"")</f>
        <v>#REF!</v>
      </c>
    </row>
    <row r="187" spans="9:30" x14ac:dyDescent="0.15">
      <c r="I187" s="11" t="e">
        <f>IF(#REF!&lt;&gt;"",VLOOKUP(#REF!, コースコード表!$A$2:$C$17, 3, FALSE),"")</f>
        <v>#REF!</v>
      </c>
      <c r="J187" s="12"/>
      <c r="K187" s="11" t="e">
        <f>IF(#REF!&lt;&gt;"",VLOOKUP(#REF!, コースコード表!$A$2:$C$17, 2, FALSE),"")</f>
        <v>#REF!</v>
      </c>
      <c r="T187" s="11" t="e">
        <f>IF(#REF!&lt;&gt;"",#REF!,"")</f>
        <v>#REF!</v>
      </c>
      <c r="AD187" s="11" t="e">
        <f>IF(#REF!&lt;&gt;"",#REF!,"")</f>
        <v>#REF!</v>
      </c>
    </row>
    <row r="188" spans="9:30" x14ac:dyDescent="0.15">
      <c r="I188" s="11" t="e">
        <f>IF(#REF!&lt;&gt;"",VLOOKUP(#REF!, コースコード表!$A$2:$C$17, 3, FALSE),"")</f>
        <v>#REF!</v>
      </c>
      <c r="J188" s="12"/>
      <c r="K188" s="11" t="e">
        <f>IF(#REF!&lt;&gt;"",VLOOKUP(#REF!, コースコード表!$A$2:$C$17, 2, FALSE),"")</f>
        <v>#REF!</v>
      </c>
      <c r="T188" s="11" t="e">
        <f>IF(#REF!&lt;&gt;"",#REF!,"")</f>
        <v>#REF!</v>
      </c>
      <c r="AD188" s="11" t="e">
        <f>IF(#REF!&lt;&gt;"",#REF!,"")</f>
        <v>#REF!</v>
      </c>
    </row>
    <row r="189" spans="9:30" x14ac:dyDescent="0.15">
      <c r="I189" s="11" t="e">
        <f>IF(#REF!&lt;&gt;"",VLOOKUP(#REF!, コースコード表!$A$2:$C$17, 3, FALSE),"")</f>
        <v>#REF!</v>
      </c>
      <c r="J189" s="12"/>
      <c r="K189" s="11" t="e">
        <f>IF(#REF!&lt;&gt;"",VLOOKUP(#REF!, コースコード表!$A$2:$C$17, 2, FALSE),"")</f>
        <v>#REF!</v>
      </c>
      <c r="T189" s="11" t="e">
        <f>IF(#REF!&lt;&gt;"",#REF!,"")</f>
        <v>#REF!</v>
      </c>
      <c r="AD189" s="11" t="e">
        <f>IF(#REF!&lt;&gt;"",#REF!,"")</f>
        <v>#REF!</v>
      </c>
    </row>
    <row r="190" spans="9:30" x14ac:dyDescent="0.15">
      <c r="I190" s="11" t="e">
        <f>IF(#REF!&lt;&gt;"",VLOOKUP(#REF!, コースコード表!$A$2:$C$17, 3, FALSE),"")</f>
        <v>#REF!</v>
      </c>
      <c r="J190" s="12"/>
      <c r="K190" s="11" t="e">
        <f>IF(#REF!&lt;&gt;"",VLOOKUP(#REF!, コースコード表!$A$2:$C$17, 2, FALSE),"")</f>
        <v>#REF!</v>
      </c>
      <c r="T190" s="11" t="e">
        <f>IF(#REF!&lt;&gt;"",#REF!,"")</f>
        <v>#REF!</v>
      </c>
      <c r="AD190" s="11" t="e">
        <f>IF(#REF!&lt;&gt;"",#REF!,"")</f>
        <v>#REF!</v>
      </c>
    </row>
    <row r="191" spans="9:30" x14ac:dyDescent="0.15">
      <c r="I191" s="11" t="e">
        <f>IF(#REF!&lt;&gt;"",VLOOKUP(#REF!, コースコード表!$A$2:$C$17, 3, FALSE),"")</f>
        <v>#REF!</v>
      </c>
      <c r="J191" s="12"/>
      <c r="K191" s="11" t="e">
        <f>IF(#REF!&lt;&gt;"",VLOOKUP(#REF!, コースコード表!$A$2:$C$17, 2, FALSE),"")</f>
        <v>#REF!</v>
      </c>
      <c r="T191" s="11" t="e">
        <f>IF(#REF!&lt;&gt;"",#REF!,"")</f>
        <v>#REF!</v>
      </c>
      <c r="AD191" s="11" t="e">
        <f>IF(#REF!&lt;&gt;"",#REF!,"")</f>
        <v>#REF!</v>
      </c>
    </row>
    <row r="192" spans="9:30" x14ac:dyDescent="0.15">
      <c r="I192" s="11" t="e">
        <f>IF(#REF!&lt;&gt;"",VLOOKUP(#REF!, コースコード表!$A$2:$C$17, 3, FALSE),"")</f>
        <v>#REF!</v>
      </c>
      <c r="J192" s="12"/>
      <c r="K192" s="11" t="e">
        <f>IF(#REF!&lt;&gt;"",VLOOKUP(#REF!, コースコード表!$A$2:$C$17, 2, FALSE),"")</f>
        <v>#REF!</v>
      </c>
      <c r="T192" s="11" t="e">
        <f>IF(#REF!&lt;&gt;"",#REF!,"")</f>
        <v>#REF!</v>
      </c>
      <c r="AD192" s="11" t="e">
        <f>IF(#REF!&lt;&gt;"",#REF!,"")</f>
        <v>#REF!</v>
      </c>
    </row>
    <row r="193" spans="9:30" x14ac:dyDescent="0.15">
      <c r="I193" s="11" t="e">
        <f>IF(#REF!&lt;&gt;"",VLOOKUP(#REF!, コースコード表!$A$2:$C$17, 3, FALSE),"")</f>
        <v>#REF!</v>
      </c>
      <c r="J193" s="12"/>
      <c r="K193" s="11" t="e">
        <f>IF(#REF!&lt;&gt;"",VLOOKUP(#REF!, コースコード表!$A$2:$C$17, 2, FALSE),"")</f>
        <v>#REF!</v>
      </c>
      <c r="T193" s="11" t="e">
        <f>IF(#REF!&lt;&gt;"",#REF!,"")</f>
        <v>#REF!</v>
      </c>
      <c r="AD193" s="11" t="e">
        <f>IF(#REF!&lt;&gt;"",#REF!,"")</f>
        <v>#REF!</v>
      </c>
    </row>
    <row r="194" spans="9:30" x14ac:dyDescent="0.15">
      <c r="I194" s="11" t="e">
        <f>IF(#REF!&lt;&gt;"",VLOOKUP(#REF!, コースコード表!$A$2:$C$17, 3, FALSE),"")</f>
        <v>#REF!</v>
      </c>
      <c r="J194" s="12"/>
      <c r="K194" s="11" t="e">
        <f>IF(#REF!&lt;&gt;"",VLOOKUP(#REF!, コースコード表!$A$2:$C$17, 2, FALSE),"")</f>
        <v>#REF!</v>
      </c>
      <c r="T194" s="11" t="e">
        <f>IF(#REF!&lt;&gt;"",#REF!,"")</f>
        <v>#REF!</v>
      </c>
      <c r="AD194" s="11" t="e">
        <f>IF(#REF!&lt;&gt;"",#REF!,"")</f>
        <v>#REF!</v>
      </c>
    </row>
    <row r="195" spans="9:30" x14ac:dyDescent="0.15">
      <c r="I195" s="11" t="e">
        <f>IF(#REF!&lt;&gt;"",VLOOKUP(#REF!, コースコード表!$A$2:$C$17, 3, FALSE),"")</f>
        <v>#REF!</v>
      </c>
      <c r="J195" s="12"/>
      <c r="K195" s="11" t="e">
        <f>IF(#REF!&lt;&gt;"",VLOOKUP(#REF!, コースコード表!$A$2:$C$17, 2, FALSE),"")</f>
        <v>#REF!</v>
      </c>
      <c r="T195" s="11" t="e">
        <f>IF(#REF!&lt;&gt;"",#REF!,"")</f>
        <v>#REF!</v>
      </c>
      <c r="AD195" s="11" t="e">
        <f>IF(#REF!&lt;&gt;"",#REF!,"")</f>
        <v>#REF!</v>
      </c>
    </row>
    <row r="196" spans="9:30" x14ac:dyDescent="0.15">
      <c r="I196" s="11" t="e">
        <f>IF(#REF!&lt;&gt;"",VLOOKUP(#REF!, コースコード表!$A$2:$C$17, 3, FALSE),"")</f>
        <v>#REF!</v>
      </c>
      <c r="J196" s="12"/>
      <c r="K196" s="11" t="e">
        <f>IF(#REF!&lt;&gt;"",VLOOKUP(#REF!, コースコード表!$A$2:$C$17, 2, FALSE),"")</f>
        <v>#REF!</v>
      </c>
      <c r="T196" s="11" t="e">
        <f>IF(#REF!&lt;&gt;"",#REF!,"")</f>
        <v>#REF!</v>
      </c>
      <c r="AD196" s="11" t="e">
        <f>IF(#REF!&lt;&gt;"",#REF!,"")</f>
        <v>#REF!</v>
      </c>
    </row>
    <row r="197" spans="9:30" x14ac:dyDescent="0.15">
      <c r="I197" s="11" t="e">
        <f>IF(#REF!&lt;&gt;"",VLOOKUP(#REF!, コースコード表!$A$2:$C$17, 3, FALSE),"")</f>
        <v>#REF!</v>
      </c>
      <c r="J197" s="12"/>
      <c r="K197" s="11" t="e">
        <f>IF(#REF!&lt;&gt;"",VLOOKUP(#REF!, コースコード表!$A$2:$C$17, 2, FALSE),"")</f>
        <v>#REF!</v>
      </c>
      <c r="T197" s="11" t="e">
        <f>IF(#REF!&lt;&gt;"",#REF!,"")</f>
        <v>#REF!</v>
      </c>
      <c r="AD197" s="11" t="e">
        <f>IF(#REF!&lt;&gt;"",#REF!,"")</f>
        <v>#REF!</v>
      </c>
    </row>
    <row r="198" spans="9:30" x14ac:dyDescent="0.15">
      <c r="I198" s="11" t="e">
        <f>IF(#REF!&lt;&gt;"",VLOOKUP(#REF!, コースコード表!$A$2:$C$17, 3, FALSE),"")</f>
        <v>#REF!</v>
      </c>
      <c r="J198" s="12"/>
      <c r="K198" s="11" t="e">
        <f>IF(#REF!&lt;&gt;"",VLOOKUP(#REF!, コースコード表!$A$2:$C$17, 2, FALSE),"")</f>
        <v>#REF!</v>
      </c>
      <c r="T198" s="11" t="e">
        <f>IF(#REF!&lt;&gt;"",#REF!,"")</f>
        <v>#REF!</v>
      </c>
      <c r="AD198" s="11" t="e">
        <f>IF(#REF!&lt;&gt;"",#REF!,"")</f>
        <v>#REF!</v>
      </c>
    </row>
    <row r="199" spans="9:30" x14ac:dyDescent="0.15">
      <c r="I199" s="11" t="e">
        <f>IF(#REF!&lt;&gt;"",VLOOKUP(#REF!, コースコード表!$A$2:$C$17, 3, FALSE),"")</f>
        <v>#REF!</v>
      </c>
      <c r="J199" s="12"/>
      <c r="K199" s="11" t="e">
        <f>IF(#REF!&lt;&gt;"",VLOOKUP(#REF!, コースコード表!$A$2:$C$17, 2, FALSE),"")</f>
        <v>#REF!</v>
      </c>
      <c r="T199" s="11" t="e">
        <f>IF(#REF!&lt;&gt;"",#REF!,"")</f>
        <v>#REF!</v>
      </c>
      <c r="AD199" s="11" t="e">
        <f>IF(#REF!&lt;&gt;"",#REF!,"")</f>
        <v>#REF!</v>
      </c>
    </row>
    <row r="200" spans="9:30" x14ac:dyDescent="0.15">
      <c r="I200" s="11" t="e">
        <f>IF(#REF!&lt;&gt;"",VLOOKUP(#REF!, コースコード表!$A$2:$C$17, 3, FALSE),"")</f>
        <v>#REF!</v>
      </c>
      <c r="J200" s="12"/>
      <c r="K200" s="11" t="e">
        <f>IF(#REF!&lt;&gt;"",VLOOKUP(#REF!, コースコード表!$A$2:$C$17, 2, FALSE),"")</f>
        <v>#REF!</v>
      </c>
      <c r="T200" s="11" t="e">
        <f>IF(#REF!&lt;&gt;"",#REF!,"")</f>
        <v>#REF!</v>
      </c>
      <c r="AD200" s="11" t="e">
        <f>IF(#REF!&lt;&gt;"",#REF!,"")</f>
        <v>#REF!</v>
      </c>
    </row>
  </sheetData>
  <phoneticPr fontId="2"/>
  <dataValidations count="1">
    <dataValidation type="list" allowBlank="1" showInputMessage="1" showErrorMessage="1" sqref="K1 K201:K65536" xr:uid="{00000000-0002-0000-0400-000000000000}">
      <formula1>コースコード表</formula1>
    </dataValidation>
  </dataValidations>
  <pageMargins left="0.75" right="0.75" top="1" bottom="1" header="0.51200000000000001" footer="0.51200000000000001"/>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C83"/>
  <sheetViews>
    <sheetView workbookViewId="0">
      <selection activeCell="B19" sqref="B19"/>
    </sheetView>
  </sheetViews>
  <sheetFormatPr defaultColWidth="9" defaultRowHeight="13.5" x14ac:dyDescent="0.15"/>
  <cols>
    <col min="1" max="1" width="12.75" style="16" customWidth="1"/>
    <col min="2" max="2" width="64.5" style="16" bestFit="1" customWidth="1"/>
    <col min="3" max="3" width="15.125" style="16" bestFit="1" customWidth="1"/>
    <col min="4" max="4" width="12.75" style="16" customWidth="1"/>
    <col min="5" max="16384" width="9" style="16"/>
  </cols>
  <sheetData>
    <row r="1" spans="1:3" x14ac:dyDescent="0.15">
      <c r="A1" s="14" t="s">
        <v>61</v>
      </c>
      <c r="B1" s="15" t="s">
        <v>62</v>
      </c>
      <c r="C1" s="15" t="s">
        <v>63</v>
      </c>
    </row>
    <row r="2" spans="1:3" x14ac:dyDescent="0.15">
      <c r="A2" s="18" t="s">
        <v>94</v>
      </c>
      <c r="B2" s="14" t="s">
        <v>67</v>
      </c>
      <c r="C2" s="14" t="s">
        <v>75</v>
      </c>
    </row>
    <row r="3" spans="1:3" x14ac:dyDescent="0.15">
      <c r="A3" s="18" t="s">
        <v>95</v>
      </c>
      <c r="B3" s="14" t="s">
        <v>77</v>
      </c>
      <c r="C3" s="14" t="s">
        <v>78</v>
      </c>
    </row>
    <row r="4" spans="1:3" x14ac:dyDescent="0.15">
      <c r="A4" s="18" t="s">
        <v>96</v>
      </c>
      <c r="B4" s="14" t="s">
        <v>68</v>
      </c>
      <c r="C4" s="14" t="s">
        <v>73</v>
      </c>
    </row>
    <row r="5" spans="1:3" x14ac:dyDescent="0.15">
      <c r="A5" s="18" t="s">
        <v>99</v>
      </c>
      <c r="B5" s="14" t="s">
        <v>66</v>
      </c>
      <c r="C5" s="14" t="s">
        <v>74</v>
      </c>
    </row>
    <row r="6" spans="1:3" x14ac:dyDescent="0.15">
      <c r="A6" s="18" t="s">
        <v>98</v>
      </c>
      <c r="B6" s="14" t="s">
        <v>65</v>
      </c>
      <c r="C6" s="14" t="s">
        <v>79</v>
      </c>
    </row>
    <row r="7" spans="1:3" x14ac:dyDescent="0.15">
      <c r="A7" s="18" t="s">
        <v>97</v>
      </c>
      <c r="B7" s="14" t="s">
        <v>64</v>
      </c>
      <c r="C7" s="14" t="s">
        <v>80</v>
      </c>
    </row>
    <row r="8" spans="1:3" x14ac:dyDescent="0.15">
      <c r="A8" s="18" t="s">
        <v>100</v>
      </c>
      <c r="B8" s="14" t="s">
        <v>71</v>
      </c>
      <c r="C8" s="14" t="s">
        <v>72</v>
      </c>
    </row>
    <row r="9" spans="1:3" x14ac:dyDescent="0.15">
      <c r="A9" s="18" t="s">
        <v>101</v>
      </c>
      <c r="B9" s="14" t="s">
        <v>81</v>
      </c>
      <c r="C9" s="14" t="s">
        <v>87</v>
      </c>
    </row>
    <row r="10" spans="1:3" x14ac:dyDescent="0.15">
      <c r="A10" s="18" t="s">
        <v>102</v>
      </c>
      <c r="B10" s="14" t="s">
        <v>82</v>
      </c>
      <c r="C10" s="14" t="s">
        <v>88</v>
      </c>
    </row>
    <row r="11" spans="1:3" x14ac:dyDescent="0.15">
      <c r="A11" s="18" t="s">
        <v>103</v>
      </c>
      <c r="B11" s="14" t="s">
        <v>83</v>
      </c>
      <c r="C11" s="14" t="s">
        <v>89</v>
      </c>
    </row>
    <row r="12" spans="1:3" x14ac:dyDescent="0.15">
      <c r="A12" s="18" t="s">
        <v>104</v>
      </c>
      <c r="B12" s="14" t="s">
        <v>84</v>
      </c>
      <c r="C12" s="14" t="s">
        <v>90</v>
      </c>
    </row>
    <row r="13" spans="1:3" x14ac:dyDescent="0.15">
      <c r="A13" s="18" t="s">
        <v>105</v>
      </c>
      <c r="B13" s="14" t="s">
        <v>86</v>
      </c>
      <c r="C13" s="14" t="s">
        <v>91</v>
      </c>
    </row>
    <row r="14" spans="1:3" x14ac:dyDescent="0.15">
      <c r="A14" s="18" t="s">
        <v>106</v>
      </c>
      <c r="B14" s="14" t="s">
        <v>85</v>
      </c>
      <c r="C14" s="14" t="s">
        <v>92</v>
      </c>
    </row>
    <row r="15" spans="1:3" x14ac:dyDescent="0.15">
      <c r="A15" s="18" t="s">
        <v>107</v>
      </c>
      <c r="B15" s="14" t="s">
        <v>76</v>
      </c>
      <c r="C15" s="14" t="s">
        <v>93</v>
      </c>
    </row>
    <row r="16" spans="1:3" x14ac:dyDescent="0.15">
      <c r="A16" s="18" t="s">
        <v>108</v>
      </c>
      <c r="B16" s="14" t="s">
        <v>69</v>
      </c>
      <c r="C16" s="16" t="s">
        <v>70</v>
      </c>
    </row>
    <row r="17" spans="1:1" x14ac:dyDescent="0.15">
      <c r="A17" s="17"/>
    </row>
    <row r="18" spans="1:1" x14ac:dyDescent="0.15">
      <c r="A18" s="17"/>
    </row>
    <row r="19" spans="1:1" x14ac:dyDescent="0.15">
      <c r="A19" s="17"/>
    </row>
    <row r="20" spans="1:1" x14ac:dyDescent="0.15">
      <c r="A20" s="17"/>
    </row>
    <row r="21" spans="1:1" x14ac:dyDescent="0.15">
      <c r="A21" s="19"/>
    </row>
    <row r="22" spans="1:1" x14ac:dyDescent="0.15">
      <c r="A22" s="19"/>
    </row>
    <row r="23" spans="1:1" x14ac:dyDescent="0.15">
      <c r="A23" s="19"/>
    </row>
    <row r="24" spans="1:1" x14ac:dyDescent="0.15">
      <c r="A24" s="19"/>
    </row>
    <row r="25" spans="1:1" x14ac:dyDescent="0.15">
      <c r="A25" s="19"/>
    </row>
    <row r="26" spans="1:1" x14ac:dyDescent="0.15">
      <c r="A26" s="19"/>
    </row>
    <row r="27" spans="1:1" x14ac:dyDescent="0.15">
      <c r="A27" s="19"/>
    </row>
    <row r="28" spans="1:1" x14ac:dyDescent="0.15">
      <c r="A28" s="19"/>
    </row>
    <row r="29" spans="1:1" x14ac:dyDescent="0.15">
      <c r="A29" s="19"/>
    </row>
    <row r="30" spans="1:1" x14ac:dyDescent="0.15">
      <c r="A30" s="19"/>
    </row>
    <row r="31" spans="1:1" x14ac:dyDescent="0.15">
      <c r="A31" s="19"/>
    </row>
    <row r="32" spans="1:1" x14ac:dyDescent="0.15">
      <c r="A32" s="19"/>
    </row>
    <row r="33" spans="1:1" x14ac:dyDescent="0.15">
      <c r="A33" s="19"/>
    </row>
    <row r="34" spans="1:1" x14ac:dyDescent="0.15">
      <c r="A34" s="19"/>
    </row>
    <row r="35" spans="1:1" x14ac:dyDescent="0.15">
      <c r="A35" s="19"/>
    </row>
    <row r="36" spans="1:1" x14ac:dyDescent="0.15">
      <c r="A36" s="19"/>
    </row>
    <row r="37" spans="1:1" x14ac:dyDescent="0.15">
      <c r="A37" s="19"/>
    </row>
    <row r="38" spans="1:1" x14ac:dyDescent="0.15">
      <c r="A38" s="19"/>
    </row>
    <row r="39" spans="1:1" x14ac:dyDescent="0.15">
      <c r="A39" s="19"/>
    </row>
    <row r="40" spans="1:1" x14ac:dyDescent="0.15">
      <c r="A40" s="19"/>
    </row>
    <row r="41" spans="1:1" x14ac:dyDescent="0.15">
      <c r="A41" s="19"/>
    </row>
    <row r="42" spans="1:1" x14ac:dyDescent="0.15">
      <c r="A42" s="19"/>
    </row>
    <row r="43" spans="1:1" x14ac:dyDescent="0.15">
      <c r="A43" s="19"/>
    </row>
    <row r="44" spans="1:1" x14ac:dyDescent="0.15">
      <c r="A44" s="19"/>
    </row>
    <row r="45" spans="1:1" x14ac:dyDescent="0.15">
      <c r="A45" s="19"/>
    </row>
    <row r="46" spans="1:1" x14ac:dyDescent="0.15">
      <c r="A46" s="19"/>
    </row>
    <row r="47" spans="1:1" x14ac:dyDescent="0.15">
      <c r="A47" s="19"/>
    </row>
    <row r="48" spans="1:1" x14ac:dyDescent="0.15">
      <c r="A48" s="19"/>
    </row>
    <row r="49" spans="1:1" x14ac:dyDescent="0.15">
      <c r="A49" s="19"/>
    </row>
    <row r="50" spans="1:1" x14ac:dyDescent="0.15">
      <c r="A50" s="19"/>
    </row>
    <row r="51" spans="1:1" x14ac:dyDescent="0.15">
      <c r="A51" s="19"/>
    </row>
    <row r="52" spans="1:1" x14ac:dyDescent="0.15">
      <c r="A52" s="19"/>
    </row>
    <row r="53" spans="1:1" x14ac:dyDescent="0.15">
      <c r="A53" s="19"/>
    </row>
    <row r="54" spans="1:1" x14ac:dyDescent="0.15">
      <c r="A54" s="19"/>
    </row>
    <row r="55" spans="1:1" x14ac:dyDescent="0.15">
      <c r="A55" s="19"/>
    </row>
    <row r="56" spans="1:1" x14ac:dyDescent="0.15">
      <c r="A56" s="19"/>
    </row>
    <row r="57" spans="1:1" x14ac:dyDescent="0.15">
      <c r="A57" s="19"/>
    </row>
    <row r="58" spans="1:1" x14ac:dyDescent="0.15">
      <c r="A58" s="19"/>
    </row>
    <row r="59" spans="1:1" x14ac:dyDescent="0.15">
      <c r="A59" s="19"/>
    </row>
    <row r="60" spans="1:1" x14ac:dyDescent="0.15">
      <c r="A60" s="19"/>
    </row>
    <row r="61" spans="1:1" x14ac:dyDescent="0.15">
      <c r="A61" s="19"/>
    </row>
    <row r="62" spans="1:1" x14ac:dyDescent="0.15">
      <c r="A62" s="19"/>
    </row>
    <row r="63" spans="1:1" x14ac:dyDescent="0.15">
      <c r="A63" s="19"/>
    </row>
    <row r="64" spans="1:1" x14ac:dyDescent="0.15">
      <c r="A64" s="19"/>
    </row>
    <row r="65" spans="1:1" x14ac:dyDescent="0.15">
      <c r="A65" s="19"/>
    </row>
    <row r="66" spans="1:1" x14ac:dyDescent="0.15">
      <c r="A66" s="19"/>
    </row>
    <row r="67" spans="1:1" x14ac:dyDescent="0.15">
      <c r="A67" s="19"/>
    </row>
    <row r="68" spans="1:1" x14ac:dyDescent="0.15">
      <c r="A68" s="19"/>
    </row>
    <row r="69" spans="1:1" x14ac:dyDescent="0.15">
      <c r="A69" s="19"/>
    </row>
    <row r="70" spans="1:1" x14ac:dyDescent="0.15">
      <c r="A70" s="19"/>
    </row>
    <row r="71" spans="1:1" x14ac:dyDescent="0.15">
      <c r="A71" s="19"/>
    </row>
    <row r="72" spans="1:1" x14ac:dyDescent="0.15">
      <c r="A72" s="19"/>
    </row>
    <row r="73" spans="1:1" x14ac:dyDescent="0.15">
      <c r="A73" s="19"/>
    </row>
    <row r="74" spans="1:1" x14ac:dyDescent="0.15">
      <c r="A74" s="19"/>
    </row>
    <row r="75" spans="1:1" x14ac:dyDescent="0.15">
      <c r="A75" s="19"/>
    </row>
    <row r="76" spans="1:1" x14ac:dyDescent="0.15">
      <c r="A76" s="19"/>
    </row>
    <row r="77" spans="1:1" x14ac:dyDescent="0.15">
      <c r="A77" s="19"/>
    </row>
    <row r="78" spans="1:1" x14ac:dyDescent="0.15">
      <c r="A78" s="19"/>
    </row>
    <row r="79" spans="1:1" x14ac:dyDescent="0.15">
      <c r="A79" s="19"/>
    </row>
    <row r="80" spans="1:1" x14ac:dyDescent="0.15">
      <c r="A80" s="19"/>
    </row>
    <row r="81" spans="1:1" x14ac:dyDescent="0.15">
      <c r="A81" s="19"/>
    </row>
    <row r="82" spans="1:1" x14ac:dyDescent="0.15">
      <c r="A82" s="19"/>
    </row>
    <row r="83" spans="1:1" x14ac:dyDescent="0.15">
      <c r="A83" s="19"/>
    </row>
  </sheetData>
  <phoneticPr fontId="2"/>
  <pageMargins left="0.75" right="0.75" top="1" bottom="1" header="0.51200000000000001" footer="0.5120000000000000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AC5799F5B93EF4F9C99EC31FDEA626E" ma:contentTypeVersion="6" ma:contentTypeDescription="新しいドキュメントを作成します。" ma:contentTypeScope="" ma:versionID="a0f1207038c0bc77b914fb90d78b3155">
  <xsd:schema xmlns:xsd="http://www.w3.org/2001/XMLSchema" xmlns:xs="http://www.w3.org/2001/XMLSchema" xmlns:p="http://schemas.microsoft.com/office/2006/metadata/properties" xmlns:ns2="91bec4a8-e5d6-4f6e-9918-95f0c05d0a17" targetNamespace="http://schemas.microsoft.com/office/2006/metadata/properties" ma:root="true" ma:fieldsID="addc36cc0e4063c4bc3979f71897df16" ns2:_="">
    <xsd:import namespace="91bec4a8-e5d6-4f6e-9918-95f0c05d0a1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bec4a8-e5d6-4f6e-9918-95f0c05d0a1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341BEF3-411E-4E76-B196-2DB06A95E7B7}"/>
</file>

<file path=customXml/itemProps2.xml><?xml version="1.0" encoding="utf-8"?>
<ds:datastoreItem xmlns:ds="http://schemas.openxmlformats.org/officeDocument/2006/customXml" ds:itemID="{2849928A-23A9-4D99-BEEB-045BA0857DD8}"/>
</file>

<file path=customXml/itemProps3.xml><?xml version="1.0" encoding="utf-8"?>
<ds:datastoreItem xmlns:ds="http://schemas.openxmlformats.org/officeDocument/2006/customXml" ds:itemID="{BF674F76-F183-4233-B579-099A3A18D8F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申込書</vt:lpstr>
      <vt:lpstr>名簿 </vt:lpstr>
      <vt:lpstr>データフォーマット(その他のゾーン)</vt:lpstr>
      <vt:lpstr>コースコード表</vt:lpstr>
      <vt:lpstr>申込書!Print_Area</vt:lpstr>
      <vt:lpstr>'名簿 '!Print_Area</vt:lpstr>
      <vt:lpstr>'データフォーマット(その他のゾーン)'!コースコード表</vt:lpstr>
      <vt:lpstr>コースコード表</vt:lpstr>
      <vt:lpstr>商品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加奈子</dc:creator>
  <cp:lastModifiedBy>ITEC 藤澤 史帆</cp:lastModifiedBy>
  <cp:lastPrinted>2019-09-13T02:07:16Z</cp:lastPrinted>
  <dcterms:created xsi:type="dcterms:W3CDTF">1997-01-08T22:48:59Z</dcterms:created>
  <dcterms:modified xsi:type="dcterms:W3CDTF">2022-04-05T06:50:53Z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0x0101002AC5799F5B93EF4F9C99EC31FDEA626E</vt:lpwstr>
  </property>
</Properties>
</file>